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taix\COORDINADORGIC\TFG\Grupo de trabajo TFG\Revisión rúbrica jul 23\"/>
    </mc:Choice>
  </mc:AlternateContent>
  <workbookProtection workbookAlgorithmName="SHA-512" workbookHashValue="NQrkUw0TdRArjku2RoqlEsnP0naaZMKJBVVqa7Xn+CBiE4qowNWqobwSGmMsBRoiJJkroeQtg1+00tZtXOXwyg==" workbookSaltValue="YP8Vmnm+2poemqKQMtWcHw==" workbookSpinCount="100000" lockStructure="1"/>
  <bookViews>
    <workbookView xWindow="0" yWindow="0" windowWidth="23040" windowHeight="9396"/>
  </bookViews>
  <sheets>
    <sheet name="TFG-6. Acta defensa TFG" sheetId="3" r:id="rId1"/>
    <sheet name="PORCENTAJES" sheetId="4" state="hidden" r:id="rId2"/>
    <sheet name="Competencias según Verifica" sheetId="2" state="hidden" r:id="rId3"/>
  </sheets>
  <definedNames>
    <definedName name="_xlnm.Print_Area" localSheetId="0">'TFG-6. Acta defensa TFG'!$A$1:$F$142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3" l="1"/>
  <c r="K66" i="3"/>
  <c r="K60" i="3"/>
  <c r="K48" i="3"/>
  <c r="K43" i="3"/>
  <c r="K39" i="3"/>
  <c r="K34" i="3"/>
  <c r="H73" i="3"/>
  <c r="G73" i="3"/>
  <c r="I73" i="3" s="1"/>
  <c r="G72" i="3"/>
  <c r="H72" i="3" s="1"/>
  <c r="G70" i="3"/>
  <c r="I70" i="3" s="1"/>
  <c r="I69" i="3"/>
  <c r="G69" i="3"/>
  <c r="H69" i="3" s="1"/>
  <c r="G68" i="3"/>
  <c r="I68" i="3" s="1"/>
  <c r="I67" i="3"/>
  <c r="G67" i="3"/>
  <c r="H67" i="3" s="1"/>
  <c r="G65" i="3"/>
  <c r="I65" i="3" s="1"/>
  <c r="G64" i="3"/>
  <c r="H64" i="3" s="1"/>
  <c r="H63" i="3"/>
  <c r="G63" i="3"/>
  <c r="I63" i="3" s="1"/>
  <c r="G62" i="3"/>
  <c r="I62" i="3" s="1"/>
  <c r="G61" i="3"/>
  <c r="I61" i="3" s="1"/>
  <c r="G59" i="3"/>
  <c r="I59" i="3" s="1"/>
  <c r="H58" i="3"/>
  <c r="G58" i="3"/>
  <c r="I58" i="3" s="1"/>
  <c r="I57" i="3"/>
  <c r="G57" i="3"/>
  <c r="H57" i="3" s="1"/>
  <c r="G56" i="3"/>
  <c r="H56" i="3" s="1"/>
  <c r="I55" i="3"/>
  <c r="G55" i="3"/>
  <c r="H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7" i="3"/>
  <c r="H47" i="3" s="1"/>
  <c r="G46" i="3"/>
  <c r="I46" i="3" s="1"/>
  <c r="G45" i="3"/>
  <c r="H45" i="3" s="1"/>
  <c r="G44" i="3"/>
  <c r="H44" i="3" s="1"/>
  <c r="G42" i="3"/>
  <c r="H42" i="3" s="1"/>
  <c r="G41" i="3"/>
  <c r="H41" i="3" s="1"/>
  <c r="G40" i="3"/>
  <c r="I40" i="3" s="1"/>
  <c r="G37" i="3"/>
  <c r="I37" i="3" s="1"/>
  <c r="G36" i="3"/>
  <c r="H36" i="3" s="1"/>
  <c r="G35" i="3"/>
  <c r="H35" i="3" s="1"/>
  <c r="G28" i="3"/>
  <c r="I28" i="3" s="1"/>
  <c r="H27" i="3"/>
  <c r="G27" i="3"/>
  <c r="I27" i="3" s="1"/>
  <c r="G26" i="3"/>
  <c r="H26" i="3" s="1"/>
  <c r="G25" i="3"/>
  <c r="I25" i="3" s="1"/>
  <c r="G23" i="3"/>
  <c r="I23" i="3" s="1"/>
  <c r="G21" i="3"/>
  <c r="I21" i="3" s="1"/>
  <c r="I20" i="3"/>
  <c r="G20" i="3"/>
  <c r="H20" i="3" s="1"/>
  <c r="G18" i="3"/>
  <c r="I18" i="3" s="1"/>
  <c r="G17" i="3"/>
  <c r="I17" i="3" s="1"/>
  <c r="G16" i="3"/>
  <c r="I16" i="3" s="1"/>
  <c r="G14" i="3"/>
  <c r="H14" i="3" s="1"/>
  <c r="G13" i="3"/>
  <c r="I13" i="3" s="1"/>
  <c r="H13" i="3" l="1"/>
  <c r="H16" i="3"/>
  <c r="H25" i="3"/>
  <c r="I35" i="3"/>
  <c r="I64" i="3"/>
  <c r="H70" i="3"/>
  <c r="I47" i="3"/>
  <c r="J37" i="3"/>
  <c r="I44" i="3"/>
  <c r="H50" i="3"/>
  <c r="J73" i="3"/>
  <c r="I41" i="3"/>
  <c r="H61" i="3"/>
  <c r="I72" i="3"/>
  <c r="H37" i="3"/>
  <c r="H52" i="3"/>
  <c r="J47" i="3"/>
  <c r="H53" i="3"/>
  <c r="H28" i="3"/>
  <c r="I42" i="3"/>
  <c r="I45" i="3"/>
  <c r="H51" i="3"/>
  <c r="I56" i="3"/>
  <c r="H59" i="3"/>
  <c r="H62" i="3"/>
  <c r="H17" i="3"/>
  <c r="H21" i="3"/>
  <c r="I14" i="3"/>
  <c r="H18" i="3"/>
  <c r="I26" i="3"/>
  <c r="I36" i="3"/>
  <c r="H54" i="3"/>
  <c r="H65" i="3"/>
  <c r="H68" i="3"/>
  <c r="H40" i="3"/>
  <c r="J42" i="3" s="1"/>
  <c r="H23" i="3"/>
  <c r="H46" i="3"/>
  <c r="H49" i="3"/>
  <c r="B88" i="3"/>
  <c r="B87" i="3"/>
  <c r="I29" i="3" l="1"/>
  <c r="J65" i="3"/>
  <c r="I74" i="3"/>
  <c r="J70" i="3"/>
  <c r="H29" i="3"/>
  <c r="H74" i="3"/>
  <c r="J59" i="3"/>
  <c r="B89" i="3"/>
  <c r="B86" i="3"/>
  <c r="G80" i="3"/>
  <c r="I80" i="3" s="1"/>
  <c r="G81" i="3"/>
  <c r="H81" i="3" s="1"/>
  <c r="G82" i="3"/>
  <c r="H82" i="3" s="1"/>
  <c r="G79" i="3"/>
  <c r="I79" i="3" s="1"/>
  <c r="F29" i="3" l="1"/>
  <c r="F74" i="3"/>
  <c r="C88" i="3" s="1"/>
  <c r="H80" i="3"/>
  <c r="I81" i="3"/>
  <c r="I82" i="3"/>
  <c r="H79" i="3"/>
  <c r="B5" i="4"/>
  <c r="K38" i="3" l="1"/>
  <c r="I83" i="3"/>
  <c r="H83" i="3"/>
  <c r="B10" i="4"/>
  <c r="F83" i="3" l="1"/>
  <c r="C89" i="3" s="1"/>
  <c r="C87" i="3" l="1"/>
  <c r="C86" i="3" l="1"/>
  <c r="C90" i="3" s="1"/>
</calcChain>
</file>

<file path=xl/sharedStrings.xml><?xml version="1.0" encoding="utf-8"?>
<sst xmlns="http://schemas.openxmlformats.org/spreadsheetml/2006/main" count="214" uniqueCount="127">
  <si>
    <t>CG03 </t>
  </si>
  <si>
    <t>Conocimiento, comprensión y capacidad para aplicar la legislación necesaria durante el ejercicio de la profesión de Ingeniero Técnico de Obras Públicas. </t>
  </si>
  <si>
    <t>General </t>
  </si>
  <si>
    <t>CG04 </t>
  </si>
  <si>
    <t>Capacidad para proyectar, inspeccionar y dirigir obras, en su ámbito </t>
  </si>
  <si>
    <t>CG09 </t>
  </si>
  <si>
    <t>Conocimiento y capacidad de aplicación de técnicas de gestión empresarial y legislación laboral </t>
  </si>
  <si>
    <t>CG10 </t>
  </si>
  <si>
    <t>Conocimiento de la historia de la ingeniería civil y capacitación para analizar y valorar las obras públicas en particular y la construcción en general </t>
  </si>
  <si>
    <t>CG02 </t>
  </si>
  <si>
    <t>Comprensión de los múltiples condicionamientos de carácter técnico y legal que se plantean en la construcción de una obra pública, y capacidad para emplear métodos contrastados y tecnologías acreditadas, con la finalidad de conseguir la mayor eficacia en la construcción dentro del respeto por el medio ambiente y la protección de la seguridad y salud de los trabajadores y usuarios de la obra pública. </t>
  </si>
  <si>
    <t>CG01 </t>
  </si>
  <si>
    <t>Capacitación científico-técnica para el ejercicio de la profesión de Ingeniero Técnico de Obras Públicas y conocimiento de las funciones de asesoría, análisis, diseño, cálculo, proyecto, construcción, mantenimiento, conservación y explotación </t>
  </si>
  <si>
    <t>CB1 </t>
  </si>
  <si>
    <t>Que los estudiantes hayan demostrado poseer y comprender conocimientos en un área de estudio que parte de la base de la educación secundaria general, y se suele encontrar a un nivel que, si bien se apoya en libros de texto avanzados, incluye también algunos aspectos que implican conocimientos procedentes de la vanguardia de su campo de estudio </t>
  </si>
  <si>
    <t>Basica </t>
  </si>
  <si>
    <t>CB2 </t>
  </si>
  <si>
    <t>Que los estudiantes sepan aplicar sus conocimientos a su trabajo o vocación de una forma profesional y posean las competencias que suelen demostrarse por medio de la elaboración y defensa de argumentos y la resolución de problemas dentro de su área de estudio </t>
  </si>
  <si>
    <t>CB3 </t>
  </si>
  <si>
    <t>Que los estudiantes tengan la capacidad de reunir e interpretar datos relevantes (normalmente dentro de su área de estudio) para emitir juicios que incluyan una reflexión sobre temas relevantes de índole social, científica o ética </t>
  </si>
  <si>
    <t>CB4 </t>
  </si>
  <si>
    <t>Que los estudiantes puedan transmitir información, ideas, problemas y soluciones a un público tanto especializado como no especializado </t>
  </si>
  <si>
    <t>CB5 </t>
  </si>
  <si>
    <t>Que los estudiantes hayan desarrollado aquellas habilidades de aprendizaje necesarias para emprender estudios posteriores con un alto grado de autonomía </t>
  </si>
  <si>
    <t>(de 1 a 5)</t>
  </si>
  <si>
    <t>CRITERIOS DE EVALUACIÓN</t>
  </si>
  <si>
    <t>Documento nº 1. Memoria y anejos</t>
  </si>
  <si>
    <t>Memoria descriptiva</t>
  </si>
  <si>
    <t>Se detalla el objeto y alcance del proyecto de forma clara y concisa</t>
  </si>
  <si>
    <t>Se lleva a cabo la declaración de obra completa (obra pública)</t>
  </si>
  <si>
    <t>Se incluye fecha y firma</t>
  </si>
  <si>
    <t>Se muestra calidad y corrección linguística en la expresión escrita</t>
  </si>
  <si>
    <t>Anejos técnicos</t>
  </si>
  <si>
    <t>Gestión de residuos de construcción y demolición</t>
  </si>
  <si>
    <t>Se recogen todos los antecedentes de forma resumida, así como las principales conclusiones de cada anejo</t>
  </si>
  <si>
    <t>Antecedentes</t>
  </si>
  <si>
    <t>Replanteo</t>
  </si>
  <si>
    <t>Anejo ambiental</t>
  </si>
  <si>
    <t>Expropiaciones</t>
  </si>
  <si>
    <t>Reposición de servicios afectados</t>
  </si>
  <si>
    <t>Justificación de precios</t>
  </si>
  <si>
    <t>Control de calidad</t>
  </si>
  <si>
    <t>Plan de obra</t>
  </si>
  <si>
    <t>Documento nº 2. Planos</t>
  </si>
  <si>
    <t>PONDERACIÓN</t>
  </si>
  <si>
    <t>VALORACIÓN</t>
  </si>
  <si>
    <t>Los cajetines cuentan con toda la información necesaria</t>
  </si>
  <si>
    <t>Los planos están orientados (cuando sea necesario) mediante la rosa de los vientos, cuadrículas topográficas, etc. En los planos que requieren una distribución de hojas ésta se define previamente y se incluye un gráfico en cada hoja</t>
  </si>
  <si>
    <t>La calidad de edición de la documentación gráfica es adecuada</t>
  </si>
  <si>
    <t>Documento nº 3. Pliego de Prescripciones Técnicas Particulares</t>
  </si>
  <si>
    <t>Seguridad y salud (puede aparecer como documento nº 5)</t>
  </si>
  <si>
    <t>Incluye todos los contenidos establecidos por la ley (disposiciones generales, descripción de las obras, condiciones de los materiales, condiciones de la ejecución de las obras, medición y abono y disposiciones complementarias)</t>
  </si>
  <si>
    <t>Existe coherencia entre el PPTP y el resto de documentos del proyecto en cuanto a materiales, unidades de obra, criterios de medición, controles y ensayos, etc.</t>
  </si>
  <si>
    <t>Documento nº 4. Presupuestos</t>
  </si>
  <si>
    <t>Existe concordancia entre los valores del anejo de justificación de precios y los cuadros de precios</t>
  </si>
  <si>
    <t>Los precios de la mano de obra se corresponden con el convenio colectivo de aplicación</t>
  </si>
  <si>
    <t>En el presupuesto base de licitación se aplican correctamente los distintos conceptos y porcentajes (GG, BI, IVA)</t>
  </si>
  <si>
    <t>¿Considerar criterio?</t>
  </si>
  <si>
    <t>(Sí / No)</t>
  </si>
  <si>
    <t>Sí</t>
  </si>
  <si>
    <t xml:space="preserve">Se hace una descripción completa de la solución proyectada </t>
  </si>
  <si>
    <t>Las mediciones están suficientemente desglosadas y justificadas</t>
  </si>
  <si>
    <t>El orden de los planos es correcto e incluye todos los capítulos requeridos</t>
  </si>
  <si>
    <t>Las escalas empleadas son las adecuadas en función de la información representada e iguales a los proyectos profesionales</t>
  </si>
  <si>
    <t>Las prescripciones particulares citan a los Pliegos de Prescripciones Técnicas Generales aplicables</t>
  </si>
  <si>
    <t>La legislación y normativa aplicable indicada en el PPTP es la vigente y es completa</t>
  </si>
  <si>
    <t>Se comprueba que las obras proyectadas se adaptan al terreno existente, representado mediante cartografía a escala adecuada, incluyendo las plantas y perfiles necesarios</t>
  </si>
  <si>
    <t>Se incluye un índice al principio del proyecto y de cada uno de los documentos</t>
  </si>
  <si>
    <t>Se presupuestan todos los capítulos del proyecto, incluyendo seguridad y salud, gestión de RCD, etc.</t>
  </si>
  <si>
    <t>FECHA</t>
  </si>
  <si>
    <t>(de 0 a 10)</t>
  </si>
  <si>
    <t>ASPECTOS FORMALES</t>
  </si>
  <si>
    <t>Generalidades</t>
  </si>
  <si>
    <t>El diseño de la portada incluye toda la información básica del proyecto</t>
  </si>
  <si>
    <t xml:space="preserve">CALIFICACIÓN DE LOS ASPECTOS FORMALES (sobre 10 puntos) … </t>
  </si>
  <si>
    <t>ASPECTOS FORMALES DEL DOCUMENTO</t>
  </si>
  <si>
    <t>Se utilizan adecuadamente herramientas de estructuración del texto (numeración, apartados, etc.), así como gráficos, tablas, diagramas, etc.</t>
  </si>
  <si>
    <t>La calidad de edición/presentación de los documentos escritos es adecuada, con formato profesional y uniforme en los diferentes documentos</t>
  </si>
  <si>
    <t>CONTENIDO DEL DOCUMENTO</t>
  </si>
  <si>
    <t>Los datos de partida disponibles se han obtenido de las fuentes apropiadas, y los no disponibles (p.ej. geotecnia, tráfico, caracterización de vertidos, etc.) a partir de estimaciones razonadas basadas en información más general</t>
  </si>
  <si>
    <t>La calidad de la solución proyectada es adecuada (mejor solución técnica, optimización de recursos)</t>
  </si>
  <si>
    <r>
      <t>Resto de anejos</t>
    </r>
    <r>
      <rPr>
        <sz val="12"/>
        <color theme="1"/>
        <rFont val="Calibri"/>
        <family val="2"/>
        <scheme val="minor"/>
      </rPr>
      <t>: valorar la corrección y adecuación de los siguientes anejos a la normativa y/o normas de buena práctica:</t>
    </r>
  </si>
  <si>
    <t>Los planos definen con precisión las obras proyectadas, incluyendo  acotaciones, anotaciones, leyendas, cuadros de materiales, etc., y están en consonancia con lo descrito en el resto de documentos del proyecto</t>
  </si>
  <si>
    <t>Incluye las prescripciones relativas a todos los materiales y unidades de obra definidos en memoria, anejos y planos; y no incluye materiales o unidades de obra que no aparecen en el proyecto</t>
  </si>
  <si>
    <t>DOCUMENTO</t>
  </si>
  <si>
    <t>SOBRE LA CALIFICACIÓN DEL DOCUMENTO</t>
  </si>
  <si>
    <t>CONTENIDOS</t>
  </si>
  <si>
    <t>RESUMEN DE CALIFICACIONES (sobre 10 puntos)</t>
  </si>
  <si>
    <t>%</t>
  </si>
  <si>
    <t>COMPETENCIAS</t>
  </si>
  <si>
    <t>Estudiante:</t>
  </si>
  <si>
    <t>CG01, CG04, CTFG</t>
  </si>
  <si>
    <t>CG01, CG03, CG04, CTFG</t>
  </si>
  <si>
    <t>CB2, CB3, CB4</t>
  </si>
  <si>
    <t>CB1, CB2, CB3, CB4, CB5, CG01, CG02, CG03, CG04, CFB3, CTFG</t>
  </si>
  <si>
    <t>CB1, CB2, CB3, CB4, CB5, CG01, CG02, CG03, CG04, CG09, CG10, CFB3, COP12, CTFG</t>
  </si>
  <si>
    <t>CB4, CG01, CG04, CFB3, COP12, CTFG</t>
  </si>
  <si>
    <t>CG01, CG02, CG03, CG04, CG09, COP12, CTFG</t>
  </si>
  <si>
    <t>CG01, CG04, CFB3, COP12, CTFG</t>
  </si>
  <si>
    <r>
      <rPr>
        <b/>
        <sz val="18"/>
        <color theme="1"/>
        <rFont val="Calibri"/>
        <family val="2"/>
        <scheme val="minor"/>
      </rPr>
      <t>GRADO EN INGENIERÍA CIVIL</t>
    </r>
    <r>
      <rPr>
        <b/>
        <sz val="14"/>
        <color theme="1"/>
        <rFont val="Calibri"/>
        <family val="2"/>
        <scheme val="minor"/>
      </rPr>
      <t xml:space="preserve">
ACTA DE DEFENSA DE TRABAJO FIN DE GRADO</t>
    </r>
  </si>
  <si>
    <t>SOBRE LA CALIFICACIÓN GLOBAL DE LA C.E.</t>
  </si>
  <si>
    <t>EXPOSICIÓN Y DEFENSA</t>
  </si>
  <si>
    <t>COMENTARIOS</t>
  </si>
  <si>
    <t>Los miembros de la Comisión Evaluadora</t>
  </si>
  <si>
    <t>PRESIDENCIA:</t>
  </si>
  <si>
    <t>Nombre y apellidos</t>
  </si>
  <si>
    <t>SECRETARÍA:</t>
  </si>
  <si>
    <t>VOCALÍA:</t>
  </si>
  <si>
    <t xml:space="preserve">En Granada, a </t>
  </si>
  <si>
    <t>El diseño de la presentación utilizada es adecuado</t>
  </si>
  <si>
    <t>El/la estudiante demuestra capacidad de razonamiento crítico y solvencia técnica al responder a las preguntas y puntualizaciones planteadas por la Comisión Evaluadora</t>
  </si>
  <si>
    <t xml:space="preserve">CALIFICACIÓN POR LA EXPOSICIÓN Y DEFENSA (sobre 10 puntos) … </t>
  </si>
  <si>
    <t>CALIFICACIÓN COMISIÓN EVALUADORA</t>
  </si>
  <si>
    <t>CB2, CB3, CB4, CG01, CG02, CG03, CG10, CTFG</t>
  </si>
  <si>
    <t>Título TFG:</t>
  </si>
  <si>
    <t>Com. Evaluadora:</t>
  </si>
  <si>
    <t>Curso académico:</t>
  </si>
  <si>
    <t>Convocatoria:</t>
  </si>
  <si>
    <t>Tutor/a:</t>
  </si>
  <si>
    <t>El/la estudiante demuestra capacidad de comunicación, describe el problema que pretende resolver con su TFG y la solución propuesta para ello, y no se limita a exponer los distintos documentos que forman el proyecto que ha redactado</t>
  </si>
  <si>
    <t>El/la estudiante se ajusta a las normas establecidas para la defensa y mantiene una postura adecuada y contacto visual, y en general un comportamiento correcto</t>
  </si>
  <si>
    <t>En la Memoria Descriptiva se incluye un apartado con los documentos que integran el proyecto</t>
  </si>
  <si>
    <t>Se hace uso de las técnicas apropiadas, de las instrucciones y normativas vigentes y/o de las normas de buena práctica</t>
  </si>
  <si>
    <t>Se efectúan los diseños, cálculos y dimensionamientos de todos los elementos del proyecto</t>
  </si>
  <si>
    <t>Resto de anejos administrativos (coordinación con otros organismos, revisión de precios, clasificación del contratista, presupuesto para conocimiento de la Administración)</t>
  </si>
  <si>
    <t>El documento está estructurado en los siguientes apartados: 1. Mediciones (mediciones auxiliares y generales); 2. Cuadros de precios; 3. Presupuesto; 4. Resumen de presupuesto (PEM y PEC/PBL); 5. Presupuesto desglosado (art. 100.2 LCSP)</t>
  </si>
  <si>
    <t xml:space="preserve">CALIFICACIÓN DE LOS CONTENIDOS (sobre 10 puntos)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</si>
</sst>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0" xfId="0" applyFont="1"/>
    <xf numFmtId="0" fontId="9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6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31" xfId="0" applyNumberFormat="1" applyFill="1" applyBorder="1" applyAlignment="1" applyProtection="1">
      <alignment horizontal="center" vertical="center"/>
      <protection locked="0"/>
    </xf>
    <xf numFmtId="164" fontId="9" fillId="3" borderId="31" xfId="0" applyNumberFormat="1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164" fontId="0" fillId="3" borderId="36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 locked="0"/>
    </xf>
    <xf numFmtId="164" fontId="9" fillId="3" borderId="36" xfId="0" applyNumberFormat="1" applyFont="1" applyFill="1" applyBorder="1" applyAlignment="1" applyProtection="1">
      <alignment horizontal="center" vertical="center"/>
      <protection locked="0"/>
    </xf>
    <xf numFmtId="164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2" fontId="3" fillId="7" borderId="2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2"/>
    </xf>
    <xf numFmtId="0" fontId="1" fillId="0" borderId="0" xfId="0" applyFont="1"/>
    <xf numFmtId="0" fontId="3" fillId="7" borderId="42" xfId="0" applyFont="1" applyFill="1" applyBorder="1" applyAlignment="1">
      <alignment vertical="center"/>
    </xf>
    <xf numFmtId="2" fontId="3" fillId="7" borderId="43" xfId="0" applyNumberFormat="1" applyFont="1" applyFill="1" applyBorder="1" applyAlignment="1">
      <alignment horizontal="center" vertical="center"/>
    </xf>
    <xf numFmtId="0" fontId="0" fillId="0" borderId="0" xfId="1" applyNumberFormat="1" applyFont="1"/>
    <xf numFmtId="0" fontId="0" fillId="7" borderId="21" xfId="0" applyFill="1" applyBorder="1"/>
    <xf numFmtId="0" fontId="0" fillId="7" borderId="21" xfId="1" applyNumberFormat="1" applyFont="1" applyFill="1" applyBorder="1"/>
    <xf numFmtId="0" fontId="6" fillId="0" borderId="4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32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8" borderId="32" xfId="0" applyFont="1" applyFill="1" applyBorder="1" applyAlignment="1">
      <alignment horizontal="left" vertical="center"/>
    </xf>
    <xf numFmtId="0" fontId="5" fillId="8" borderId="33" xfId="0" applyFont="1" applyFill="1" applyBorder="1" applyAlignment="1">
      <alignment horizontal="left" vertical="center"/>
    </xf>
    <xf numFmtId="0" fontId="5" fillId="8" borderId="3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3" borderId="0" xfId="0" applyFont="1" applyFill="1" applyAlignment="1" applyProtection="1">
      <alignment horizontal="left"/>
      <protection locked="0"/>
    </xf>
    <xf numFmtId="0" fontId="3" fillId="0" borderId="23" xfId="0" applyFont="1" applyBorder="1" applyAlignment="1">
      <alignment horizont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3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wrapText="1"/>
    </xf>
    <xf numFmtId="0" fontId="1" fillId="6" borderId="24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9" fillId="0" borderId="24" xfId="0" applyFont="1" applyBorder="1" applyAlignment="1"/>
    <xf numFmtId="0" fontId="9" fillId="0" borderId="26" xfId="0" applyFont="1" applyBorder="1" applyAlignment="1"/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8" xfId="0" applyFont="1" applyFill="1" applyBorder="1" applyAlignment="1" applyProtection="1">
      <alignment horizontal="left" vertical="top" wrapText="1"/>
      <protection locked="0"/>
    </xf>
    <xf numFmtId="0" fontId="0" fillId="0" borderId="49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/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3" borderId="41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/>
    </xf>
    <xf numFmtId="0" fontId="11" fillId="3" borderId="42" xfId="0" applyFont="1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/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GridLines="0" tabSelected="1" zoomScaleNormal="100" workbookViewId="0">
      <selection activeCell="D13" sqref="D13"/>
    </sheetView>
  </sheetViews>
  <sheetFormatPr baseColWidth="10" defaultRowHeight="14.4" x14ac:dyDescent="0.3"/>
  <cols>
    <col min="1" max="1" width="16.6640625" customWidth="1"/>
    <col min="2" max="2" width="50.6640625" customWidth="1"/>
    <col min="3" max="3" width="15.6640625" customWidth="1"/>
    <col min="4" max="4" width="18.77734375" style="4" customWidth="1"/>
    <col min="5" max="6" width="14.6640625" style="2" customWidth="1"/>
    <col min="7" max="7" width="11.44140625" style="3" hidden="1" customWidth="1"/>
    <col min="8" max="9" width="11.5546875" style="3" hidden="1" customWidth="1"/>
    <col min="10" max="10" width="11.5546875" hidden="1" customWidth="1"/>
    <col min="11" max="11" width="0" hidden="1" customWidth="1"/>
  </cols>
  <sheetData>
    <row r="1" spans="1:9" ht="47.25" customHeight="1" x14ac:dyDescent="0.3">
      <c r="A1" s="111" t="s">
        <v>99</v>
      </c>
      <c r="B1" s="111"/>
      <c r="C1" s="111"/>
      <c r="D1" s="111"/>
      <c r="E1" s="111"/>
      <c r="F1" s="111"/>
    </row>
    <row r="2" spans="1:9" ht="15" customHeight="1" x14ac:dyDescent="0.3">
      <c r="A2" s="181" t="s">
        <v>116</v>
      </c>
      <c r="B2" s="151"/>
      <c r="C2" s="151"/>
      <c r="D2" s="151"/>
      <c r="E2" s="151"/>
      <c r="F2" s="151"/>
    </row>
    <row r="3" spans="1:9" x14ac:dyDescent="0.3">
      <c r="A3" s="182" t="s">
        <v>117</v>
      </c>
      <c r="B3" s="151"/>
      <c r="C3" s="151"/>
      <c r="D3" s="151"/>
      <c r="E3" s="151"/>
      <c r="F3" s="151"/>
    </row>
    <row r="4" spans="1:9" x14ac:dyDescent="0.3">
      <c r="A4" s="182" t="s">
        <v>118</v>
      </c>
      <c r="B4" s="151"/>
      <c r="C4" s="151"/>
      <c r="D4" s="151"/>
      <c r="E4" s="151"/>
      <c r="F4" s="151"/>
    </row>
    <row r="5" spans="1:9" ht="15" customHeight="1" x14ac:dyDescent="0.3">
      <c r="A5" s="182" t="s">
        <v>90</v>
      </c>
      <c r="B5" s="151"/>
      <c r="C5" s="151"/>
      <c r="D5" s="151"/>
      <c r="E5" s="151"/>
      <c r="F5" s="151"/>
    </row>
    <row r="6" spans="1:9" ht="15" customHeight="1" x14ac:dyDescent="0.3">
      <c r="A6" s="183" t="s">
        <v>114</v>
      </c>
      <c r="B6" s="152"/>
      <c r="C6" s="152"/>
      <c r="D6" s="152"/>
      <c r="E6" s="152"/>
      <c r="F6" s="152"/>
    </row>
    <row r="7" spans="1:9" ht="15" customHeight="1" x14ac:dyDescent="0.3">
      <c r="A7" s="183" t="s">
        <v>115</v>
      </c>
      <c r="B7" s="152"/>
      <c r="C7" s="152"/>
      <c r="D7" s="152"/>
      <c r="E7" s="152"/>
      <c r="F7" s="152"/>
    </row>
    <row r="8" spans="1:9" s="6" customFormat="1" ht="15" thickBot="1" x14ac:dyDescent="0.35">
      <c r="A8" s="16"/>
      <c r="B8" s="153"/>
      <c r="C8" s="153"/>
      <c r="D8" s="9"/>
      <c r="E8" s="10"/>
      <c r="F8" s="17"/>
      <c r="G8" s="5"/>
      <c r="H8" s="5"/>
      <c r="I8" s="5"/>
    </row>
    <row r="9" spans="1:9" ht="18.600000000000001" thickBot="1" x14ac:dyDescent="0.35">
      <c r="A9" s="141" t="s">
        <v>75</v>
      </c>
      <c r="B9" s="142"/>
      <c r="C9" s="142"/>
      <c r="D9" s="142"/>
      <c r="E9" s="142"/>
      <c r="F9" s="143"/>
    </row>
    <row r="10" spans="1:9" ht="15" customHeight="1" x14ac:dyDescent="0.3">
      <c r="A10" s="112" t="s">
        <v>89</v>
      </c>
      <c r="B10" s="117" t="s">
        <v>25</v>
      </c>
      <c r="C10" s="118"/>
      <c r="D10" s="29" t="s">
        <v>57</v>
      </c>
      <c r="E10" s="31" t="s">
        <v>44</v>
      </c>
      <c r="F10" s="33" t="s">
        <v>45</v>
      </c>
    </row>
    <row r="11" spans="1:9" ht="15" thickBot="1" x14ac:dyDescent="0.35">
      <c r="A11" s="113"/>
      <c r="B11" s="154"/>
      <c r="C11" s="155"/>
      <c r="D11" s="40" t="s">
        <v>58</v>
      </c>
      <c r="E11" s="38" t="s">
        <v>24</v>
      </c>
      <c r="F11" s="41" t="s">
        <v>58</v>
      </c>
    </row>
    <row r="12" spans="1:9" ht="16.2" thickBot="1" x14ac:dyDescent="0.35">
      <c r="A12" s="87" t="s">
        <v>72</v>
      </c>
      <c r="B12" s="88"/>
      <c r="C12" s="88"/>
      <c r="D12" s="88"/>
      <c r="E12" s="88"/>
      <c r="F12" s="89"/>
    </row>
    <row r="13" spans="1:9" s="7" customFormat="1" x14ac:dyDescent="0.3">
      <c r="A13" s="90" t="s">
        <v>91</v>
      </c>
      <c r="B13" s="126" t="s">
        <v>73</v>
      </c>
      <c r="C13" s="127"/>
      <c r="D13" s="46" t="s">
        <v>59</v>
      </c>
      <c r="E13" s="43">
        <v>3</v>
      </c>
      <c r="F13" s="48"/>
      <c r="G13" s="3">
        <f>IF(D13="Sí",1,0)</f>
        <v>1</v>
      </c>
      <c r="H13" s="3">
        <f>G13*E13</f>
        <v>3</v>
      </c>
      <c r="I13" s="3">
        <f>E13*IF(F13="Sí",10,0)*G13</f>
        <v>0</v>
      </c>
    </row>
    <row r="14" spans="1:9" ht="15" thickBot="1" x14ac:dyDescent="0.35">
      <c r="A14" s="91"/>
      <c r="B14" s="156" t="s">
        <v>67</v>
      </c>
      <c r="C14" s="157"/>
      <c r="D14" s="47" t="s">
        <v>59</v>
      </c>
      <c r="E14" s="42">
        <v>5</v>
      </c>
      <c r="F14" s="49"/>
      <c r="G14" s="3">
        <f>IF(D14="Sí",1,0)</f>
        <v>1</v>
      </c>
      <c r="H14" s="3">
        <f>G14*E14</f>
        <v>5</v>
      </c>
      <c r="I14" s="3">
        <f>E14*IF(F14="Sí",10,0)*G14</f>
        <v>0</v>
      </c>
    </row>
    <row r="15" spans="1:9" ht="16.2" thickBot="1" x14ac:dyDescent="0.35">
      <c r="A15" s="97" t="s">
        <v>26</v>
      </c>
      <c r="B15" s="98"/>
      <c r="C15" s="98"/>
      <c r="D15" s="98"/>
      <c r="E15" s="98"/>
      <c r="F15" s="99"/>
    </row>
    <row r="16" spans="1:9" ht="30" customHeight="1" x14ac:dyDescent="0.3">
      <c r="A16" s="84" t="s">
        <v>92</v>
      </c>
      <c r="B16" s="126" t="s">
        <v>121</v>
      </c>
      <c r="C16" s="127"/>
      <c r="D16" s="50" t="s">
        <v>59</v>
      </c>
      <c r="E16" s="39">
        <v>5</v>
      </c>
      <c r="F16" s="48"/>
      <c r="G16" s="3">
        <f>IF(D16="Sí",1,0)</f>
        <v>1</v>
      </c>
      <c r="H16" s="3">
        <f>G16*E16</f>
        <v>5</v>
      </c>
      <c r="I16" s="3">
        <f>E16*IF(F16="Sí",10,0)*G16</f>
        <v>0</v>
      </c>
    </row>
    <row r="17" spans="1:12" ht="15" customHeight="1" x14ac:dyDescent="0.3">
      <c r="A17" s="85"/>
      <c r="B17" s="104" t="s">
        <v>29</v>
      </c>
      <c r="C17" s="105"/>
      <c r="D17" s="20" t="s">
        <v>59</v>
      </c>
      <c r="E17" s="23">
        <v>3</v>
      </c>
      <c r="F17" s="51"/>
      <c r="G17" s="3">
        <f>IF(D17="Sí",1,0)</f>
        <v>1</v>
      </c>
      <c r="H17" s="3">
        <f>G17*E17</f>
        <v>3</v>
      </c>
      <c r="I17" s="3">
        <f>E17*IF(F17="Sí",10,0)*G17</f>
        <v>0</v>
      </c>
    </row>
    <row r="18" spans="1:12" ht="15" thickBot="1" x14ac:dyDescent="0.35">
      <c r="A18" s="86"/>
      <c r="B18" s="128" t="s">
        <v>30</v>
      </c>
      <c r="C18" s="129"/>
      <c r="D18" s="47" t="s">
        <v>59</v>
      </c>
      <c r="E18" s="42">
        <v>5</v>
      </c>
      <c r="F18" s="52"/>
      <c r="G18" s="3">
        <f>IF(D18="Sí",1,0)</f>
        <v>1</v>
      </c>
      <c r="H18" s="3">
        <f>G18*E18</f>
        <v>5</v>
      </c>
      <c r="I18" s="3">
        <f>E18*IF(F18="Sí",10,0)*G18</f>
        <v>0</v>
      </c>
    </row>
    <row r="19" spans="1:12" ht="16.2" thickBot="1" x14ac:dyDescent="0.35">
      <c r="A19" s="97" t="s">
        <v>43</v>
      </c>
      <c r="B19" s="98"/>
      <c r="C19" s="98"/>
      <c r="D19" s="98"/>
      <c r="E19" s="98"/>
      <c r="F19" s="99"/>
    </row>
    <row r="20" spans="1:12" x14ac:dyDescent="0.3">
      <c r="A20" s="90" t="s">
        <v>91</v>
      </c>
      <c r="B20" s="124" t="s">
        <v>46</v>
      </c>
      <c r="C20" s="125"/>
      <c r="D20" s="50" t="s">
        <v>59</v>
      </c>
      <c r="E20" s="39">
        <v>5</v>
      </c>
      <c r="F20" s="48"/>
      <c r="G20" s="3">
        <f>IF(D20="Sí",1,0)</f>
        <v>1</v>
      </c>
      <c r="H20" s="3">
        <f>G20*E20</f>
        <v>5</v>
      </c>
      <c r="I20" s="3">
        <f>E20*IF(F20="Sí",10,0)*G20</f>
        <v>0</v>
      </c>
    </row>
    <row r="21" spans="1:12" ht="60" customHeight="1" thickBot="1" x14ac:dyDescent="0.35">
      <c r="A21" s="91"/>
      <c r="B21" s="135" t="s">
        <v>47</v>
      </c>
      <c r="C21" s="136"/>
      <c r="D21" s="47" t="s">
        <v>59</v>
      </c>
      <c r="E21" s="42">
        <v>3</v>
      </c>
      <c r="F21" s="52"/>
      <c r="G21" s="3">
        <f>IF(D21="Sí",1,0)</f>
        <v>1</v>
      </c>
      <c r="H21" s="3">
        <f>G21*E21</f>
        <v>3</v>
      </c>
      <c r="I21" s="3">
        <f>E21*IF(F21="Sí",10,0)*G21</f>
        <v>0</v>
      </c>
    </row>
    <row r="22" spans="1:12" ht="16.2" thickBot="1" x14ac:dyDescent="0.35">
      <c r="A22" s="97" t="s">
        <v>49</v>
      </c>
      <c r="B22" s="98"/>
      <c r="C22" s="98"/>
      <c r="D22" s="98"/>
      <c r="E22" s="98"/>
      <c r="F22" s="99"/>
    </row>
    <row r="23" spans="1:12" ht="45" customHeight="1" thickBot="1" x14ac:dyDescent="0.35">
      <c r="A23" s="77" t="s">
        <v>92</v>
      </c>
      <c r="B23" s="146" t="s">
        <v>51</v>
      </c>
      <c r="C23" s="147"/>
      <c r="D23" s="53" t="s">
        <v>59</v>
      </c>
      <c r="E23" s="44">
        <v>5</v>
      </c>
      <c r="F23" s="54"/>
      <c r="G23" s="3">
        <f>IF(D23="Sí",1,0)</f>
        <v>1</v>
      </c>
      <c r="H23" s="3">
        <f>G23*E23</f>
        <v>5</v>
      </c>
      <c r="I23" s="3">
        <f>E23*IF(F23="Sí",10,0)*G23</f>
        <v>0</v>
      </c>
    </row>
    <row r="24" spans="1:12" ht="16.2" thickBot="1" x14ac:dyDescent="0.35">
      <c r="A24" s="97" t="s">
        <v>53</v>
      </c>
      <c r="B24" s="98"/>
      <c r="C24" s="98"/>
      <c r="D24" s="98"/>
      <c r="E24" s="98"/>
      <c r="F24" s="99"/>
      <c r="L24" s="161"/>
    </row>
    <row r="25" spans="1:12" ht="30" customHeight="1" x14ac:dyDescent="0.3">
      <c r="A25" s="84" t="s">
        <v>92</v>
      </c>
      <c r="B25" s="124" t="s">
        <v>54</v>
      </c>
      <c r="C25" s="125"/>
      <c r="D25" s="55" t="s">
        <v>59</v>
      </c>
      <c r="E25" s="45">
        <v>5</v>
      </c>
      <c r="F25" s="48"/>
      <c r="G25" s="3">
        <f>IF(D25="Sí",1,0)</f>
        <v>1</v>
      </c>
      <c r="H25" s="3">
        <f>G25*E25</f>
        <v>5</v>
      </c>
      <c r="I25" s="3">
        <f>E25*IF(F25="Sí",10,0)*G25</f>
        <v>0</v>
      </c>
    </row>
    <row r="26" spans="1:12" ht="30" customHeight="1" x14ac:dyDescent="0.3">
      <c r="A26" s="85"/>
      <c r="B26" s="100" t="s">
        <v>55</v>
      </c>
      <c r="C26" s="92"/>
      <c r="D26" s="19" t="s">
        <v>59</v>
      </c>
      <c r="E26" s="22">
        <v>3</v>
      </c>
      <c r="F26" s="51"/>
      <c r="G26" s="3">
        <f>IF(D26="Sí",1,0)</f>
        <v>1</v>
      </c>
      <c r="H26" s="3">
        <f>G26*E26</f>
        <v>3</v>
      </c>
      <c r="I26" s="3">
        <f>E26*IF(F26="Sí",10,0)*G26</f>
        <v>0</v>
      </c>
    </row>
    <row r="27" spans="1:12" ht="30" customHeight="1" x14ac:dyDescent="0.3">
      <c r="A27" s="85"/>
      <c r="B27" s="100" t="s">
        <v>68</v>
      </c>
      <c r="C27" s="92"/>
      <c r="D27" s="19" t="s">
        <v>59</v>
      </c>
      <c r="E27" s="22">
        <v>5</v>
      </c>
      <c r="F27" s="51"/>
      <c r="G27" s="3">
        <f>IF(D27="Sí",1,0)</f>
        <v>1</v>
      </c>
      <c r="H27" s="3">
        <f>G27*E27</f>
        <v>5</v>
      </c>
      <c r="I27" s="3">
        <f>E27*IF(F27="Sí",10,0)*G27</f>
        <v>0</v>
      </c>
    </row>
    <row r="28" spans="1:12" ht="30" customHeight="1" thickBot="1" x14ac:dyDescent="0.35">
      <c r="A28" s="86"/>
      <c r="B28" s="122" t="s">
        <v>56</v>
      </c>
      <c r="C28" s="144"/>
      <c r="D28" s="21" t="s">
        <v>59</v>
      </c>
      <c r="E28" s="24">
        <v>5</v>
      </c>
      <c r="F28" s="56"/>
      <c r="G28" s="3">
        <f>IF(D28="Sí",1,0)</f>
        <v>1</v>
      </c>
      <c r="H28" s="3">
        <f>G28*E28</f>
        <v>5</v>
      </c>
      <c r="I28" s="3">
        <f>E28*IF(F28="Sí",10,0)*G28</f>
        <v>0</v>
      </c>
    </row>
    <row r="29" spans="1:12" ht="16.2" thickBot="1" x14ac:dyDescent="0.35">
      <c r="A29" s="16"/>
      <c r="B29" s="123" t="s">
        <v>74</v>
      </c>
      <c r="C29" s="123"/>
      <c r="D29" s="123"/>
      <c r="E29" s="123"/>
      <c r="F29" s="67">
        <f>I29/H29</f>
        <v>0</v>
      </c>
      <c r="H29" s="3">
        <f>SUM(H13:H28)</f>
        <v>52</v>
      </c>
      <c r="I29" s="3">
        <f>SUM(I13:I28)</f>
        <v>0</v>
      </c>
    </row>
    <row r="30" spans="1:12" ht="15" thickBot="1" x14ac:dyDescent="0.35">
      <c r="A30" s="6"/>
      <c r="B30" s="145"/>
      <c r="C30" s="145"/>
      <c r="D30" s="9"/>
      <c r="E30" s="10"/>
      <c r="F30" s="10"/>
    </row>
    <row r="31" spans="1:12" ht="18.600000000000001" thickBot="1" x14ac:dyDescent="0.35">
      <c r="A31" s="141" t="s">
        <v>78</v>
      </c>
      <c r="B31" s="142"/>
      <c r="C31" s="142"/>
      <c r="D31" s="142"/>
      <c r="E31" s="142"/>
      <c r="F31" s="143"/>
    </row>
    <row r="32" spans="1:12" ht="15" customHeight="1" x14ac:dyDescent="0.3">
      <c r="A32" s="112" t="s">
        <v>89</v>
      </c>
      <c r="B32" s="117" t="s">
        <v>25</v>
      </c>
      <c r="C32" s="118"/>
      <c r="D32" s="29" t="s">
        <v>57</v>
      </c>
      <c r="E32" s="31" t="s">
        <v>44</v>
      </c>
      <c r="F32" s="33" t="s">
        <v>45</v>
      </c>
    </row>
    <row r="33" spans="1:11" ht="15" thickBot="1" x14ac:dyDescent="0.35">
      <c r="A33" s="113"/>
      <c r="B33" s="119"/>
      <c r="C33" s="120"/>
      <c r="D33" s="30" t="s">
        <v>58</v>
      </c>
      <c r="E33" s="32" t="s">
        <v>24</v>
      </c>
      <c r="F33" s="34" t="s">
        <v>70</v>
      </c>
    </row>
    <row r="34" spans="1:11" ht="16.2" thickBot="1" x14ac:dyDescent="0.35">
      <c r="A34" s="87" t="s">
        <v>72</v>
      </c>
      <c r="B34" s="88"/>
      <c r="C34" s="88"/>
      <c r="D34" s="88"/>
      <c r="E34" s="88"/>
      <c r="F34" s="89"/>
      <c r="K34" s="65">
        <f>J37/H$74</f>
        <v>0.1111111111111111</v>
      </c>
    </row>
    <row r="35" spans="1:11" x14ac:dyDescent="0.3">
      <c r="A35" s="130" t="s">
        <v>93</v>
      </c>
      <c r="B35" s="126" t="s">
        <v>31</v>
      </c>
      <c r="C35" s="127"/>
      <c r="D35" s="57" t="s">
        <v>59</v>
      </c>
      <c r="E35" s="39">
        <v>4</v>
      </c>
      <c r="F35" s="60"/>
      <c r="G35" s="3">
        <f>IF(D35="Sí",1,0)</f>
        <v>1</v>
      </c>
      <c r="H35" s="3">
        <f>G35*E35</f>
        <v>4</v>
      </c>
      <c r="I35" s="3">
        <f>E35*F35*G35</f>
        <v>0</v>
      </c>
    </row>
    <row r="36" spans="1:11" ht="30" customHeight="1" x14ac:dyDescent="0.3">
      <c r="A36" s="131"/>
      <c r="B36" s="104" t="s">
        <v>76</v>
      </c>
      <c r="C36" s="105"/>
      <c r="D36" s="20" t="s">
        <v>59</v>
      </c>
      <c r="E36" s="23">
        <v>3</v>
      </c>
      <c r="F36" s="27"/>
      <c r="G36" s="3">
        <f>IF(D36="Sí",1,0)</f>
        <v>1</v>
      </c>
      <c r="H36" s="3">
        <f>G36*E36</f>
        <v>3</v>
      </c>
      <c r="I36" s="3">
        <f>E36*F36*G36</f>
        <v>0</v>
      </c>
    </row>
    <row r="37" spans="1:11" ht="30" customHeight="1" thickBot="1" x14ac:dyDescent="0.35">
      <c r="A37" s="132"/>
      <c r="B37" s="133" t="s">
        <v>77</v>
      </c>
      <c r="C37" s="134"/>
      <c r="D37" s="58" t="s">
        <v>59</v>
      </c>
      <c r="E37" s="42">
        <v>3</v>
      </c>
      <c r="F37" s="61"/>
      <c r="G37" s="3">
        <f>IF(D37="Sí",1,0)</f>
        <v>1</v>
      </c>
      <c r="H37" s="3">
        <f>G37*E37</f>
        <v>3</v>
      </c>
      <c r="I37" s="3">
        <f>E37*F37*G37</f>
        <v>0</v>
      </c>
      <c r="J37">
        <f>SUM(H35:H37)</f>
        <v>10</v>
      </c>
    </row>
    <row r="38" spans="1:11" ht="16.2" thickBot="1" x14ac:dyDescent="0.35">
      <c r="A38" s="97" t="s">
        <v>26</v>
      </c>
      <c r="B38" s="98"/>
      <c r="C38" s="98"/>
      <c r="D38" s="98"/>
      <c r="E38" s="98"/>
      <c r="F38" s="99"/>
      <c r="K38" s="66">
        <f>K39+K43+K48</f>
        <v>0.53333333333333333</v>
      </c>
    </row>
    <row r="39" spans="1:11" ht="16.2" thickBot="1" x14ac:dyDescent="0.35">
      <c r="A39" s="101" t="s">
        <v>27</v>
      </c>
      <c r="B39" s="102"/>
      <c r="C39" s="102"/>
      <c r="D39" s="102"/>
      <c r="E39" s="102"/>
      <c r="F39" s="103"/>
      <c r="K39" s="65">
        <f>J42/H$74</f>
        <v>0.1111111111111111</v>
      </c>
    </row>
    <row r="40" spans="1:11" x14ac:dyDescent="0.3">
      <c r="A40" s="108" t="s">
        <v>92</v>
      </c>
      <c r="B40" s="126" t="s">
        <v>28</v>
      </c>
      <c r="C40" s="127"/>
      <c r="D40" s="57" t="s">
        <v>59</v>
      </c>
      <c r="E40" s="39">
        <v>4</v>
      </c>
      <c r="F40" s="60"/>
      <c r="G40" s="3">
        <f>IF(D40="Sí",1,0)</f>
        <v>1</v>
      </c>
      <c r="H40" s="3">
        <f>G40*E40</f>
        <v>4</v>
      </c>
      <c r="I40" s="3">
        <f>E40*F40*G40</f>
        <v>0</v>
      </c>
    </row>
    <row r="41" spans="1:11" ht="30" customHeight="1" x14ac:dyDescent="0.3">
      <c r="A41" s="109"/>
      <c r="B41" s="104" t="s">
        <v>34</v>
      </c>
      <c r="C41" s="105"/>
      <c r="D41" s="20" t="s">
        <v>59</v>
      </c>
      <c r="E41" s="23">
        <v>2</v>
      </c>
      <c r="F41" s="27"/>
      <c r="G41" s="3">
        <f>IF(D41="Sí",1,0)</f>
        <v>1</v>
      </c>
      <c r="H41" s="3">
        <f>G41*E41</f>
        <v>2</v>
      </c>
      <c r="I41" s="3">
        <f>E41*F41*G41</f>
        <v>0</v>
      </c>
    </row>
    <row r="42" spans="1:11" ht="15" thickBot="1" x14ac:dyDescent="0.35">
      <c r="A42" s="110"/>
      <c r="B42" s="128" t="s">
        <v>60</v>
      </c>
      <c r="C42" s="129"/>
      <c r="D42" s="47" t="s">
        <v>59</v>
      </c>
      <c r="E42" s="42">
        <v>4</v>
      </c>
      <c r="F42" s="62"/>
      <c r="G42" s="3">
        <f>IF(D42="Sí",1,0)</f>
        <v>1</v>
      </c>
      <c r="H42" s="3">
        <f>G42*E42</f>
        <v>4</v>
      </c>
      <c r="I42" s="3">
        <f>E42*F42*G42</f>
        <v>0</v>
      </c>
      <c r="J42">
        <f>SUM(H40:H42)</f>
        <v>10</v>
      </c>
    </row>
    <row r="43" spans="1:11" ht="16.2" thickBot="1" x14ac:dyDescent="0.35">
      <c r="A43" s="101" t="s">
        <v>32</v>
      </c>
      <c r="B43" s="102"/>
      <c r="C43" s="102"/>
      <c r="D43" s="102"/>
      <c r="E43" s="102"/>
      <c r="F43" s="103"/>
      <c r="K43" s="65">
        <f>J47/H$74</f>
        <v>0.2</v>
      </c>
    </row>
    <row r="44" spans="1:11" ht="30" customHeight="1" x14ac:dyDescent="0.3">
      <c r="A44" s="108" t="s">
        <v>94</v>
      </c>
      <c r="B44" s="124" t="s">
        <v>122</v>
      </c>
      <c r="C44" s="125"/>
      <c r="D44" s="18" t="s">
        <v>59</v>
      </c>
      <c r="E44" s="45">
        <v>4</v>
      </c>
      <c r="F44" s="25"/>
      <c r="G44" s="3">
        <f>IF(D44="Sí",1,0)</f>
        <v>1</v>
      </c>
      <c r="H44" s="3">
        <f>G44*E44</f>
        <v>4</v>
      </c>
      <c r="I44" s="3">
        <f>E44*F44*G44</f>
        <v>0</v>
      </c>
    </row>
    <row r="45" spans="1:11" ht="45" customHeight="1" x14ac:dyDescent="0.3">
      <c r="A45" s="109"/>
      <c r="B45" s="100" t="s">
        <v>79</v>
      </c>
      <c r="C45" s="92"/>
      <c r="D45" s="19" t="s">
        <v>59</v>
      </c>
      <c r="E45" s="22">
        <v>4</v>
      </c>
      <c r="F45" s="26"/>
      <c r="G45" s="3">
        <f>IF(D45="Sí",1,0)</f>
        <v>1</v>
      </c>
      <c r="H45" s="3">
        <f>G45*E45</f>
        <v>4</v>
      </c>
      <c r="I45" s="3">
        <f>E45*F45*G45</f>
        <v>0</v>
      </c>
    </row>
    <row r="46" spans="1:11" ht="30" customHeight="1" x14ac:dyDescent="0.3">
      <c r="A46" s="109"/>
      <c r="B46" s="104" t="s">
        <v>80</v>
      </c>
      <c r="C46" s="105"/>
      <c r="D46" s="20" t="s">
        <v>59</v>
      </c>
      <c r="E46" s="23">
        <v>5</v>
      </c>
      <c r="F46" s="27"/>
      <c r="G46" s="3">
        <f>IF(D46="Sí",1,0)</f>
        <v>1</v>
      </c>
      <c r="H46" s="3">
        <f>G46*E46</f>
        <v>5</v>
      </c>
      <c r="I46" s="3">
        <f>E46*F46*G46</f>
        <v>0</v>
      </c>
    </row>
    <row r="47" spans="1:11" s="8" customFormat="1" ht="30" customHeight="1" thickBot="1" x14ac:dyDescent="0.35">
      <c r="A47" s="109"/>
      <c r="B47" s="106" t="s">
        <v>123</v>
      </c>
      <c r="C47" s="107"/>
      <c r="D47" s="50" t="s">
        <v>59</v>
      </c>
      <c r="E47" s="59">
        <v>5</v>
      </c>
      <c r="F47" s="63"/>
      <c r="G47" s="3">
        <f>IF(D47="Sí",1,0)</f>
        <v>1</v>
      </c>
      <c r="H47" s="3">
        <f>G47*E47</f>
        <v>5</v>
      </c>
      <c r="I47" s="3">
        <f>E47*F47*G47</f>
        <v>0</v>
      </c>
      <c r="J47">
        <f>SUM(H44:H47)</f>
        <v>18</v>
      </c>
    </row>
    <row r="48" spans="1:11" ht="16.2" thickBot="1" x14ac:dyDescent="0.35">
      <c r="A48" s="101" t="s">
        <v>81</v>
      </c>
      <c r="B48" s="102"/>
      <c r="C48" s="102"/>
      <c r="D48" s="102"/>
      <c r="E48" s="102"/>
      <c r="F48" s="103"/>
      <c r="K48" s="65">
        <f>J59/H$74</f>
        <v>0.22222222222222221</v>
      </c>
    </row>
    <row r="49" spans="1:11" x14ac:dyDescent="0.3">
      <c r="A49" s="108" t="s">
        <v>95</v>
      </c>
      <c r="B49" s="100" t="s">
        <v>35</v>
      </c>
      <c r="C49" s="92"/>
      <c r="D49" s="18" t="s">
        <v>59</v>
      </c>
      <c r="E49" s="23">
        <v>1</v>
      </c>
      <c r="F49" s="60"/>
      <c r="G49" s="3">
        <f t="shared" ref="G49:G59" si="0">IF(D49="Sí",1,0)</f>
        <v>1</v>
      </c>
      <c r="H49" s="3">
        <f t="shared" ref="H49:H59" si="1">G49*E49</f>
        <v>1</v>
      </c>
      <c r="I49" s="3">
        <f t="shared" ref="I49:I59" si="2">E49*F49*G49</f>
        <v>0</v>
      </c>
    </row>
    <row r="50" spans="1:11" x14ac:dyDescent="0.3">
      <c r="A50" s="109"/>
      <c r="B50" s="100" t="s">
        <v>36</v>
      </c>
      <c r="C50" s="92"/>
      <c r="D50" s="19" t="s">
        <v>59</v>
      </c>
      <c r="E50" s="23">
        <v>1</v>
      </c>
      <c r="F50" s="27"/>
      <c r="G50" s="3">
        <f t="shared" si="0"/>
        <v>1</v>
      </c>
      <c r="H50" s="3">
        <f t="shared" si="1"/>
        <v>1</v>
      </c>
      <c r="I50" s="3">
        <f t="shared" si="2"/>
        <v>0</v>
      </c>
    </row>
    <row r="51" spans="1:11" x14ac:dyDescent="0.3">
      <c r="A51" s="109"/>
      <c r="B51" s="100" t="s">
        <v>37</v>
      </c>
      <c r="C51" s="92"/>
      <c r="D51" s="19" t="s">
        <v>59</v>
      </c>
      <c r="E51" s="23">
        <v>2</v>
      </c>
      <c r="F51" s="27"/>
      <c r="G51" s="3">
        <f t="shared" si="0"/>
        <v>1</v>
      </c>
      <c r="H51" s="3">
        <f t="shared" si="1"/>
        <v>2</v>
      </c>
      <c r="I51" s="3">
        <f t="shared" si="2"/>
        <v>0</v>
      </c>
    </row>
    <row r="52" spans="1:11" x14ac:dyDescent="0.3">
      <c r="A52" s="109"/>
      <c r="B52" s="100" t="s">
        <v>33</v>
      </c>
      <c r="C52" s="92"/>
      <c r="D52" s="19" t="s">
        <v>59</v>
      </c>
      <c r="E52" s="23">
        <v>1</v>
      </c>
      <c r="F52" s="27"/>
      <c r="G52" s="3">
        <f t="shared" si="0"/>
        <v>1</v>
      </c>
      <c r="H52" s="3">
        <f t="shared" si="1"/>
        <v>1</v>
      </c>
      <c r="I52" s="3">
        <f t="shared" si="2"/>
        <v>0</v>
      </c>
    </row>
    <row r="53" spans="1:11" x14ac:dyDescent="0.3">
      <c r="A53" s="109"/>
      <c r="B53" s="100" t="s">
        <v>38</v>
      </c>
      <c r="C53" s="92"/>
      <c r="D53" s="19" t="s">
        <v>59</v>
      </c>
      <c r="E53" s="23">
        <v>1</v>
      </c>
      <c r="F53" s="27"/>
      <c r="G53" s="3">
        <f t="shared" si="0"/>
        <v>1</v>
      </c>
      <c r="H53" s="3">
        <f t="shared" si="1"/>
        <v>1</v>
      </c>
      <c r="I53" s="3">
        <f t="shared" si="2"/>
        <v>0</v>
      </c>
    </row>
    <row r="54" spans="1:11" x14ac:dyDescent="0.3">
      <c r="A54" s="109"/>
      <c r="B54" s="100" t="s">
        <v>39</v>
      </c>
      <c r="C54" s="92"/>
      <c r="D54" s="19" t="s">
        <v>59</v>
      </c>
      <c r="E54" s="23">
        <v>1</v>
      </c>
      <c r="F54" s="27"/>
      <c r="G54" s="3">
        <f t="shared" si="0"/>
        <v>1</v>
      </c>
      <c r="H54" s="3">
        <f t="shared" si="1"/>
        <v>1</v>
      </c>
      <c r="I54" s="3">
        <f t="shared" si="2"/>
        <v>0</v>
      </c>
    </row>
    <row r="55" spans="1:11" x14ac:dyDescent="0.3">
      <c r="A55" s="109"/>
      <c r="B55" s="100" t="s">
        <v>40</v>
      </c>
      <c r="C55" s="92"/>
      <c r="D55" s="19" t="s">
        <v>59</v>
      </c>
      <c r="E55" s="23">
        <v>3</v>
      </c>
      <c r="F55" s="27"/>
      <c r="G55" s="3">
        <f t="shared" si="0"/>
        <v>1</v>
      </c>
      <c r="H55" s="3">
        <f t="shared" si="1"/>
        <v>3</v>
      </c>
      <c r="I55" s="3">
        <f t="shared" si="2"/>
        <v>0</v>
      </c>
    </row>
    <row r="56" spans="1:11" x14ac:dyDescent="0.3">
      <c r="A56" s="109"/>
      <c r="B56" s="100" t="s">
        <v>42</v>
      </c>
      <c r="C56" s="92"/>
      <c r="D56" s="19" t="s">
        <v>59</v>
      </c>
      <c r="E56" s="23">
        <v>3</v>
      </c>
      <c r="F56" s="27"/>
      <c r="G56" s="3">
        <f t="shared" si="0"/>
        <v>1</v>
      </c>
      <c r="H56" s="3">
        <f t="shared" si="1"/>
        <v>3</v>
      </c>
      <c r="I56" s="3">
        <f t="shared" si="2"/>
        <v>0</v>
      </c>
    </row>
    <row r="57" spans="1:11" x14ac:dyDescent="0.3">
      <c r="A57" s="109"/>
      <c r="B57" s="100" t="s">
        <v>41</v>
      </c>
      <c r="C57" s="92"/>
      <c r="D57" s="19" t="s">
        <v>59</v>
      </c>
      <c r="E57" s="23">
        <v>1</v>
      </c>
      <c r="F57" s="27"/>
      <c r="G57" s="3">
        <f t="shared" si="0"/>
        <v>1</v>
      </c>
      <c r="H57" s="3">
        <f t="shared" si="1"/>
        <v>1</v>
      </c>
      <c r="I57" s="3">
        <f t="shared" si="2"/>
        <v>0</v>
      </c>
    </row>
    <row r="58" spans="1:11" ht="45" customHeight="1" x14ac:dyDescent="0.3">
      <c r="A58" s="109"/>
      <c r="B58" s="100" t="s">
        <v>124</v>
      </c>
      <c r="C58" s="92"/>
      <c r="D58" s="19" t="s">
        <v>59</v>
      </c>
      <c r="E58" s="23">
        <v>4</v>
      </c>
      <c r="F58" s="27"/>
      <c r="G58" s="3">
        <f t="shared" si="0"/>
        <v>1</v>
      </c>
      <c r="H58" s="3">
        <f t="shared" si="1"/>
        <v>4</v>
      </c>
      <c r="I58" s="3">
        <f t="shared" si="2"/>
        <v>0</v>
      </c>
    </row>
    <row r="59" spans="1:11" ht="15" thickBot="1" x14ac:dyDescent="0.35">
      <c r="A59" s="110"/>
      <c r="B59" s="135" t="s">
        <v>50</v>
      </c>
      <c r="C59" s="136"/>
      <c r="D59" s="35" t="s">
        <v>59</v>
      </c>
      <c r="E59" s="42">
        <v>2</v>
      </c>
      <c r="F59" s="62"/>
      <c r="G59" s="3">
        <f t="shared" si="0"/>
        <v>1</v>
      </c>
      <c r="H59" s="3">
        <f t="shared" si="1"/>
        <v>2</v>
      </c>
      <c r="I59" s="3">
        <f t="shared" si="2"/>
        <v>0</v>
      </c>
      <c r="J59">
        <f>SUM(H49:H59)</f>
        <v>20</v>
      </c>
    </row>
    <row r="60" spans="1:11" ht="16.2" thickBot="1" x14ac:dyDescent="0.35">
      <c r="A60" s="97" t="s">
        <v>43</v>
      </c>
      <c r="B60" s="98"/>
      <c r="C60" s="98"/>
      <c r="D60" s="98"/>
      <c r="E60" s="98"/>
      <c r="F60" s="99"/>
      <c r="K60" s="65">
        <f>J65/H$74</f>
        <v>0.2</v>
      </c>
    </row>
    <row r="61" spans="1:11" x14ac:dyDescent="0.3">
      <c r="A61" s="108" t="s">
        <v>96</v>
      </c>
      <c r="B61" s="124" t="s">
        <v>62</v>
      </c>
      <c r="C61" s="125"/>
      <c r="D61" s="57" t="s">
        <v>59</v>
      </c>
      <c r="E61" s="39">
        <v>2</v>
      </c>
      <c r="F61" s="60"/>
      <c r="G61" s="3">
        <f>IF(D61="Sí",1,0)</f>
        <v>1</v>
      </c>
      <c r="H61" s="3">
        <f>G61*E61</f>
        <v>2</v>
      </c>
      <c r="I61" s="3">
        <f>E61*F61*G61</f>
        <v>0</v>
      </c>
    </row>
    <row r="62" spans="1:11" ht="30" customHeight="1" x14ac:dyDescent="0.3">
      <c r="A62" s="109"/>
      <c r="B62" s="104" t="s">
        <v>63</v>
      </c>
      <c r="C62" s="92"/>
      <c r="D62" s="20" t="s">
        <v>59</v>
      </c>
      <c r="E62" s="23">
        <v>2</v>
      </c>
      <c r="F62" s="27"/>
      <c r="G62" s="3">
        <f>IF(D62="Sí",1,0)</f>
        <v>1</v>
      </c>
      <c r="H62" s="3">
        <f>G62*E62</f>
        <v>2</v>
      </c>
      <c r="I62" s="3">
        <f>E62*F62*G62</f>
        <v>0</v>
      </c>
    </row>
    <row r="63" spans="1:11" ht="45" customHeight="1" x14ac:dyDescent="0.3">
      <c r="A63" s="109"/>
      <c r="B63" s="100" t="s">
        <v>82</v>
      </c>
      <c r="C63" s="92"/>
      <c r="D63" s="20" t="s">
        <v>59</v>
      </c>
      <c r="E63" s="23">
        <v>5</v>
      </c>
      <c r="F63" s="27"/>
      <c r="G63" s="3">
        <f>IF(D63="Sí",1,0)</f>
        <v>1</v>
      </c>
      <c r="H63" s="3">
        <f>G63*E63</f>
        <v>5</v>
      </c>
      <c r="I63" s="3">
        <f>E63*F63*G63</f>
        <v>0</v>
      </c>
    </row>
    <row r="64" spans="1:11" x14ac:dyDescent="0.3">
      <c r="A64" s="109"/>
      <c r="B64" s="100" t="s">
        <v>48</v>
      </c>
      <c r="C64" s="92"/>
      <c r="D64" s="20" t="s">
        <v>59</v>
      </c>
      <c r="E64" s="23">
        <v>4</v>
      </c>
      <c r="F64" s="27"/>
      <c r="G64" s="3">
        <f>IF(D64="Sí",1,0)</f>
        <v>1</v>
      </c>
      <c r="H64" s="3">
        <f>G64*E64</f>
        <v>4</v>
      </c>
      <c r="I64" s="3">
        <f>E64*F64*G64</f>
        <v>0</v>
      </c>
    </row>
    <row r="65" spans="1:11" ht="45" customHeight="1" thickBot="1" x14ac:dyDescent="0.35">
      <c r="A65" s="110"/>
      <c r="B65" s="135" t="s">
        <v>66</v>
      </c>
      <c r="C65" s="136"/>
      <c r="D65" s="35" t="s">
        <v>59</v>
      </c>
      <c r="E65" s="36">
        <v>5</v>
      </c>
      <c r="F65" s="37"/>
      <c r="G65" s="3">
        <f>IF(D65="Sí",1,0)</f>
        <v>1</v>
      </c>
      <c r="H65" s="3">
        <f>G65*E65</f>
        <v>5</v>
      </c>
      <c r="I65" s="3">
        <f>E65*F65*G65</f>
        <v>0</v>
      </c>
      <c r="J65">
        <f>SUM(H61:H65)</f>
        <v>18</v>
      </c>
    </row>
    <row r="66" spans="1:11" ht="16.2" thickBot="1" x14ac:dyDescent="0.35">
      <c r="A66" s="97" t="s">
        <v>49</v>
      </c>
      <c r="B66" s="98"/>
      <c r="C66" s="98"/>
      <c r="D66" s="98"/>
      <c r="E66" s="98"/>
      <c r="F66" s="99"/>
      <c r="K66" s="65">
        <f>J70/H$74</f>
        <v>7.7777777777777779E-2</v>
      </c>
    </row>
    <row r="67" spans="1:11" ht="45" customHeight="1" x14ac:dyDescent="0.3">
      <c r="A67" s="108" t="s">
        <v>97</v>
      </c>
      <c r="B67" s="139" t="s">
        <v>83</v>
      </c>
      <c r="C67" s="140"/>
      <c r="D67" s="57" t="s">
        <v>59</v>
      </c>
      <c r="E67" s="64">
        <v>2</v>
      </c>
      <c r="F67" s="60"/>
      <c r="G67" s="3">
        <f>IF(D67="Sí",1,0)</f>
        <v>1</v>
      </c>
      <c r="H67" s="3">
        <f>G67*E67</f>
        <v>2</v>
      </c>
      <c r="I67" s="3">
        <f>E67*F67*G67</f>
        <v>0</v>
      </c>
    </row>
    <row r="68" spans="1:11" ht="30" customHeight="1" x14ac:dyDescent="0.3">
      <c r="A68" s="109"/>
      <c r="B68" s="100" t="s">
        <v>52</v>
      </c>
      <c r="C68" s="92"/>
      <c r="D68" s="20" t="s">
        <v>59</v>
      </c>
      <c r="E68" s="23">
        <v>2</v>
      </c>
      <c r="F68" s="27"/>
      <c r="G68" s="3">
        <f>IF(D68="Sí",1,0)</f>
        <v>1</v>
      </c>
      <c r="H68" s="3">
        <f>G68*E68</f>
        <v>2</v>
      </c>
      <c r="I68" s="3">
        <f>E68*F68*G68</f>
        <v>0</v>
      </c>
    </row>
    <row r="69" spans="1:11" ht="30" customHeight="1" x14ac:dyDescent="0.3">
      <c r="A69" s="109"/>
      <c r="B69" s="100" t="s">
        <v>64</v>
      </c>
      <c r="C69" s="92"/>
      <c r="D69" s="20" t="s">
        <v>59</v>
      </c>
      <c r="E69" s="23">
        <v>1</v>
      </c>
      <c r="F69" s="27"/>
      <c r="G69" s="3">
        <f>IF(D69="Sí",1,0)</f>
        <v>1</v>
      </c>
      <c r="H69" s="3">
        <f>G69*E69</f>
        <v>1</v>
      </c>
      <c r="I69" s="3">
        <f>E69*F69*G69</f>
        <v>0</v>
      </c>
    </row>
    <row r="70" spans="1:11" ht="30" customHeight="1" thickBot="1" x14ac:dyDescent="0.35">
      <c r="A70" s="110"/>
      <c r="B70" s="128" t="s">
        <v>65</v>
      </c>
      <c r="C70" s="129"/>
      <c r="D70" s="47" t="s">
        <v>59</v>
      </c>
      <c r="E70" s="42">
        <v>2</v>
      </c>
      <c r="F70" s="62"/>
      <c r="G70" s="3">
        <f>IF(D70="Sí",1,0)</f>
        <v>1</v>
      </c>
      <c r="H70" s="3">
        <f>G70*E70</f>
        <v>2</v>
      </c>
      <c r="I70" s="3">
        <f>E70*F70*G70</f>
        <v>0</v>
      </c>
      <c r="J70">
        <f>SUM(H67:H70)</f>
        <v>7</v>
      </c>
    </row>
    <row r="71" spans="1:11" ht="16.2" thickBot="1" x14ac:dyDescent="0.35">
      <c r="A71" s="97" t="s">
        <v>53</v>
      </c>
      <c r="B71" s="98"/>
      <c r="C71" s="98"/>
      <c r="D71" s="98"/>
      <c r="E71" s="98"/>
      <c r="F71" s="99"/>
      <c r="K71" s="65">
        <f>J73/H$74</f>
        <v>7.7777777777777779E-2</v>
      </c>
    </row>
    <row r="72" spans="1:11" s="3" customFormat="1" ht="60" customHeight="1" x14ac:dyDescent="0.3">
      <c r="A72" s="84" t="s">
        <v>98</v>
      </c>
      <c r="B72" s="124" t="s">
        <v>125</v>
      </c>
      <c r="C72" s="125"/>
      <c r="D72" s="18" t="s">
        <v>59</v>
      </c>
      <c r="E72" s="45">
        <v>2</v>
      </c>
      <c r="F72" s="25"/>
      <c r="G72" s="3">
        <f>IF(D72="Sí",1,0)</f>
        <v>1</v>
      </c>
      <c r="H72" s="3">
        <f>G72*E72</f>
        <v>2</v>
      </c>
      <c r="I72" s="3">
        <f>E72*F72*G72</f>
        <v>0</v>
      </c>
    </row>
    <row r="73" spans="1:11" ht="15" thickBot="1" x14ac:dyDescent="0.35">
      <c r="A73" s="86"/>
      <c r="B73" s="148" t="s">
        <v>61</v>
      </c>
      <c r="C73" s="149"/>
      <c r="D73" s="21" t="s">
        <v>59</v>
      </c>
      <c r="E73" s="24">
        <v>5</v>
      </c>
      <c r="F73" s="28"/>
      <c r="G73" s="3">
        <f>IF(D73="Sí",1,0)</f>
        <v>1</v>
      </c>
      <c r="H73" s="3">
        <f>G73*E73</f>
        <v>5</v>
      </c>
      <c r="I73" s="3">
        <f>E73*F73*G73</f>
        <v>0</v>
      </c>
      <c r="J73">
        <f>SUM(H72:H73)</f>
        <v>7</v>
      </c>
    </row>
    <row r="74" spans="1:11" ht="16.2" thickBot="1" x14ac:dyDescent="0.35">
      <c r="A74" s="16"/>
      <c r="B74" s="123" t="s">
        <v>126</v>
      </c>
      <c r="C74" s="123"/>
      <c r="D74" s="123"/>
      <c r="E74" s="123"/>
      <c r="F74" s="67">
        <f>I74/H74</f>
        <v>0</v>
      </c>
      <c r="H74" s="3">
        <f>SUM(H35:H73)</f>
        <v>90</v>
      </c>
      <c r="I74" s="3">
        <f>SUM(I35:I73)</f>
        <v>0</v>
      </c>
    </row>
    <row r="75" spans="1:11" ht="16.2" thickBot="1" x14ac:dyDescent="0.35">
      <c r="A75" s="16"/>
      <c r="B75" s="78"/>
      <c r="C75" s="78"/>
      <c r="D75" s="78"/>
      <c r="E75" s="78"/>
      <c r="F75" s="80"/>
    </row>
    <row r="76" spans="1:11" ht="18.600000000000001" thickBot="1" x14ac:dyDescent="0.35">
      <c r="A76" s="114" t="s">
        <v>101</v>
      </c>
      <c r="B76" s="115"/>
      <c r="C76" s="115"/>
      <c r="D76" s="115"/>
      <c r="E76" s="115"/>
      <c r="F76" s="116"/>
    </row>
    <row r="77" spans="1:11" x14ac:dyDescent="0.3">
      <c r="A77" s="112" t="s">
        <v>89</v>
      </c>
      <c r="B77" s="117" t="s">
        <v>25</v>
      </c>
      <c r="C77" s="118"/>
      <c r="D77" s="29" t="s">
        <v>57</v>
      </c>
      <c r="E77" s="31" t="s">
        <v>44</v>
      </c>
      <c r="F77" s="33" t="s">
        <v>45</v>
      </c>
    </row>
    <row r="78" spans="1:11" ht="15" thickBot="1" x14ac:dyDescent="0.35">
      <c r="A78" s="113"/>
      <c r="B78" s="119"/>
      <c r="C78" s="120"/>
      <c r="D78" s="30" t="s">
        <v>58</v>
      </c>
      <c r="E78" s="32" t="s">
        <v>24</v>
      </c>
      <c r="F78" s="34" t="s">
        <v>70</v>
      </c>
    </row>
    <row r="79" spans="1:11" ht="45" customHeight="1" x14ac:dyDescent="0.3">
      <c r="A79" s="84" t="s">
        <v>113</v>
      </c>
      <c r="B79" s="100" t="s">
        <v>119</v>
      </c>
      <c r="C79" s="92"/>
      <c r="D79" s="18" t="s">
        <v>59</v>
      </c>
      <c r="E79" s="22">
        <v>5</v>
      </c>
      <c r="F79" s="25"/>
      <c r="G79" s="3">
        <f>IF(D79="Sí",1,0)</f>
        <v>1</v>
      </c>
      <c r="H79" s="3">
        <f>G79*E79</f>
        <v>5</v>
      </c>
      <c r="I79" s="3">
        <f>E79*F79*G79</f>
        <v>0</v>
      </c>
    </row>
    <row r="80" spans="1:11" ht="15" customHeight="1" x14ac:dyDescent="0.3">
      <c r="A80" s="85"/>
      <c r="B80" s="92" t="s">
        <v>109</v>
      </c>
      <c r="C80" s="93"/>
      <c r="D80" s="19" t="s">
        <v>59</v>
      </c>
      <c r="E80" s="22">
        <v>5</v>
      </c>
      <c r="F80" s="26"/>
      <c r="G80" s="3">
        <f t="shared" ref="G80:G82" si="3">IF(D80="Sí",1,0)</f>
        <v>1</v>
      </c>
      <c r="H80" s="3">
        <f t="shared" ref="H80:H82" si="4">G80*E80</f>
        <v>5</v>
      </c>
      <c r="I80" s="3">
        <f t="shared" ref="I80:I82" si="5">E80*F80*G80</f>
        <v>0</v>
      </c>
    </row>
    <row r="81" spans="1:9" ht="45" customHeight="1" x14ac:dyDescent="0.3">
      <c r="A81" s="85"/>
      <c r="B81" s="100" t="s">
        <v>120</v>
      </c>
      <c r="C81" s="92"/>
      <c r="D81" s="19" t="s">
        <v>59</v>
      </c>
      <c r="E81" s="22">
        <v>3</v>
      </c>
      <c r="F81" s="26"/>
      <c r="G81" s="3">
        <f t="shared" si="3"/>
        <v>1</v>
      </c>
      <c r="H81" s="3">
        <f t="shared" si="4"/>
        <v>3</v>
      </c>
      <c r="I81" s="3">
        <f t="shared" si="5"/>
        <v>0</v>
      </c>
    </row>
    <row r="82" spans="1:9" ht="45" customHeight="1" thickBot="1" x14ac:dyDescent="0.35">
      <c r="A82" s="86"/>
      <c r="B82" s="121" t="s">
        <v>110</v>
      </c>
      <c r="C82" s="122"/>
      <c r="D82" s="21" t="s">
        <v>59</v>
      </c>
      <c r="E82" s="24">
        <v>5</v>
      </c>
      <c r="F82" s="28"/>
      <c r="G82" s="3">
        <f t="shared" si="3"/>
        <v>1</v>
      </c>
      <c r="H82" s="3">
        <f t="shared" si="4"/>
        <v>5</v>
      </c>
      <c r="I82" s="3">
        <f t="shared" si="5"/>
        <v>0</v>
      </c>
    </row>
    <row r="83" spans="1:9" ht="16.2" thickBot="1" x14ac:dyDescent="0.35">
      <c r="A83" s="16"/>
      <c r="B83" s="123" t="s">
        <v>111</v>
      </c>
      <c r="C83" s="123"/>
      <c r="D83" s="123"/>
      <c r="E83" s="123"/>
      <c r="F83" s="67">
        <f>I83/H83</f>
        <v>0</v>
      </c>
      <c r="H83" s="3">
        <f>SUM(H79:H82)</f>
        <v>18</v>
      </c>
      <c r="I83" s="3">
        <f>SUM(I79:I82)</f>
        <v>0</v>
      </c>
    </row>
    <row r="84" spans="1:9" x14ac:dyDescent="0.3">
      <c r="B84" s="11"/>
      <c r="C84" s="11"/>
      <c r="D84" s="9"/>
      <c r="E84" s="10"/>
      <c r="F84" s="10"/>
    </row>
    <row r="85" spans="1:9" ht="16.2" thickBot="1" x14ac:dyDescent="0.35">
      <c r="B85" s="138" t="s">
        <v>87</v>
      </c>
      <c r="C85" s="138"/>
      <c r="D85" s="9"/>
      <c r="E85" s="10"/>
      <c r="F85" s="10"/>
    </row>
    <row r="86" spans="1:9" ht="15.6" x14ac:dyDescent="0.3">
      <c r="B86" s="68" t="str">
        <f>"Calificación documento ("&amp;PORCENTAJES!B4&amp;"%)"</f>
        <v>Calificación documento (60%)</v>
      </c>
      <c r="C86" s="83">
        <f>C87*PORCENTAJES!B9/100+C88*PORCENTAJES!B10/100</f>
        <v>0</v>
      </c>
      <c r="D86" s="9"/>
      <c r="E86" s="10"/>
      <c r="F86" s="10"/>
    </row>
    <row r="87" spans="1:9" x14ac:dyDescent="0.3">
      <c r="B87" s="70" t="str">
        <f>"Aspectos formales ("&amp;PORCENTAJES!B9&amp;"%)"</f>
        <v>Aspectos formales (20%)</v>
      </c>
      <c r="C87" s="69">
        <f>F29</f>
        <v>0</v>
      </c>
      <c r="D87" s="9"/>
      <c r="E87" s="10"/>
      <c r="F87" s="10"/>
    </row>
    <row r="88" spans="1:9" x14ac:dyDescent="0.3">
      <c r="B88" s="70" t="str">
        <f>"Contenidos ("&amp;PORCENTAJES!B10&amp;"%)"</f>
        <v>Contenidos (80%)</v>
      </c>
      <c r="C88" s="69">
        <f>F74</f>
        <v>0</v>
      </c>
      <c r="D88" s="9"/>
      <c r="E88" s="10"/>
      <c r="F88" s="10"/>
    </row>
    <row r="89" spans="1:9" ht="15.6" x14ac:dyDescent="0.3">
      <c r="B89" s="81" t="str">
        <f>"Calificación exposición y defensa ("&amp;PORCENTAJES!B5&amp;"%)"</f>
        <v>Calificación exposición y defensa (40%)</v>
      </c>
      <c r="C89" s="82">
        <f>F83</f>
        <v>0</v>
      </c>
      <c r="D89" s="9"/>
      <c r="E89" s="10"/>
      <c r="F89" s="10"/>
    </row>
    <row r="90" spans="1:9" ht="16.2" thickBot="1" x14ac:dyDescent="0.35">
      <c r="B90" s="72" t="s">
        <v>112</v>
      </c>
      <c r="C90" s="73">
        <f>C86*PORCENTAJES!B4/100+C89*PORCENTAJES!B5/100</f>
        <v>0</v>
      </c>
      <c r="D90" s="9"/>
      <c r="E90" s="10"/>
      <c r="F90" s="10"/>
    </row>
    <row r="91" spans="1:9" ht="16.2" thickBot="1" x14ac:dyDescent="0.35">
      <c r="B91" s="79"/>
      <c r="C91" s="80"/>
      <c r="D91" s="9"/>
      <c r="E91" s="10"/>
      <c r="F91" s="10"/>
    </row>
    <row r="92" spans="1:9" ht="18.600000000000001" thickBot="1" x14ac:dyDescent="0.35">
      <c r="A92" s="158" t="s">
        <v>102</v>
      </c>
      <c r="B92" s="159"/>
      <c r="C92" s="159"/>
      <c r="D92" s="159"/>
      <c r="E92" s="159"/>
      <c r="F92" s="160"/>
    </row>
    <row r="93" spans="1:9" ht="15" customHeight="1" x14ac:dyDescent="0.3">
      <c r="A93" s="162"/>
      <c r="B93" s="163"/>
      <c r="C93" s="163"/>
      <c r="D93" s="163"/>
      <c r="E93" s="163"/>
      <c r="F93" s="164"/>
    </row>
    <row r="94" spans="1:9" ht="15" customHeight="1" x14ac:dyDescent="0.3">
      <c r="A94" s="165"/>
      <c r="B94" s="166"/>
      <c r="C94" s="166"/>
      <c r="D94" s="166"/>
      <c r="E94" s="166"/>
      <c r="F94" s="167"/>
    </row>
    <row r="95" spans="1:9" ht="15" customHeight="1" x14ac:dyDescent="0.3">
      <c r="A95" s="165"/>
      <c r="B95" s="166"/>
      <c r="C95" s="166"/>
      <c r="D95" s="166"/>
      <c r="E95" s="166"/>
      <c r="F95" s="167"/>
    </row>
    <row r="96" spans="1:9" ht="15" customHeight="1" x14ac:dyDescent="0.3">
      <c r="A96" s="165"/>
      <c r="B96" s="166"/>
      <c r="C96" s="166"/>
      <c r="D96" s="166"/>
      <c r="E96" s="166"/>
      <c r="F96" s="167"/>
    </row>
    <row r="97" spans="1:6" ht="15" customHeight="1" x14ac:dyDescent="0.3">
      <c r="A97" s="165"/>
      <c r="B97" s="166"/>
      <c r="C97" s="166"/>
      <c r="D97" s="166"/>
      <c r="E97" s="166"/>
      <c r="F97" s="167"/>
    </row>
    <row r="98" spans="1:6" ht="15" customHeight="1" x14ac:dyDescent="0.3">
      <c r="A98" s="165"/>
      <c r="B98" s="166"/>
      <c r="C98" s="166"/>
      <c r="D98" s="166"/>
      <c r="E98" s="166"/>
      <c r="F98" s="167"/>
    </row>
    <row r="99" spans="1:6" ht="15" customHeight="1" x14ac:dyDescent="0.3">
      <c r="A99" s="165"/>
      <c r="B99" s="166"/>
      <c r="C99" s="166"/>
      <c r="D99" s="166"/>
      <c r="E99" s="166"/>
      <c r="F99" s="167"/>
    </row>
    <row r="100" spans="1:6" ht="15" customHeight="1" x14ac:dyDescent="0.3">
      <c r="A100" s="165"/>
      <c r="B100" s="166"/>
      <c r="C100" s="166"/>
      <c r="D100" s="166"/>
      <c r="E100" s="166"/>
      <c r="F100" s="167"/>
    </row>
    <row r="101" spans="1:6" ht="15" customHeight="1" x14ac:dyDescent="0.3">
      <c r="A101" s="165"/>
      <c r="B101" s="166"/>
      <c r="C101" s="166"/>
      <c r="D101" s="166"/>
      <c r="E101" s="166"/>
      <c r="F101" s="167"/>
    </row>
    <row r="102" spans="1:6" ht="15" customHeight="1" x14ac:dyDescent="0.3">
      <c r="A102" s="165"/>
      <c r="B102" s="166"/>
      <c r="C102" s="166"/>
      <c r="D102" s="166"/>
      <c r="E102" s="166"/>
      <c r="F102" s="167"/>
    </row>
    <row r="103" spans="1:6" ht="15" customHeight="1" x14ac:dyDescent="0.3">
      <c r="A103" s="165"/>
      <c r="B103" s="166"/>
      <c r="C103" s="166"/>
      <c r="D103" s="166"/>
      <c r="E103" s="166"/>
      <c r="F103" s="167"/>
    </row>
    <row r="104" spans="1:6" ht="15" customHeight="1" x14ac:dyDescent="0.3">
      <c r="A104" s="165"/>
      <c r="B104" s="166"/>
      <c r="C104" s="166"/>
      <c r="D104" s="166"/>
      <c r="E104" s="166"/>
      <c r="F104" s="167"/>
    </row>
    <row r="105" spans="1:6" ht="15" customHeight="1" x14ac:dyDescent="0.3">
      <c r="A105" s="165"/>
      <c r="B105" s="166"/>
      <c r="C105" s="166"/>
      <c r="D105" s="166"/>
      <c r="E105" s="166"/>
      <c r="F105" s="167"/>
    </row>
    <row r="106" spans="1:6" ht="15" customHeight="1" x14ac:dyDescent="0.3">
      <c r="A106" s="165"/>
      <c r="B106" s="166"/>
      <c r="C106" s="166"/>
      <c r="D106" s="166"/>
      <c r="E106" s="166"/>
      <c r="F106" s="167"/>
    </row>
    <row r="107" spans="1:6" ht="15" customHeight="1" x14ac:dyDescent="0.3">
      <c r="A107" s="165"/>
      <c r="B107" s="166"/>
      <c r="C107" s="166"/>
      <c r="D107" s="166"/>
      <c r="E107" s="166"/>
      <c r="F107" s="167"/>
    </row>
    <row r="108" spans="1:6" ht="15" customHeight="1" x14ac:dyDescent="0.3">
      <c r="A108" s="165"/>
      <c r="B108" s="166"/>
      <c r="C108" s="166"/>
      <c r="D108" s="166"/>
      <c r="E108" s="166"/>
      <c r="F108" s="167"/>
    </row>
    <row r="109" spans="1:6" ht="15" customHeight="1" x14ac:dyDescent="0.3">
      <c r="A109" s="165"/>
      <c r="B109" s="166"/>
      <c r="C109" s="166"/>
      <c r="D109" s="166"/>
      <c r="E109" s="166"/>
      <c r="F109" s="167"/>
    </row>
    <row r="110" spans="1:6" ht="15" customHeight="1" x14ac:dyDescent="0.3">
      <c r="A110" s="165"/>
      <c r="B110" s="166"/>
      <c r="C110" s="166"/>
      <c r="D110" s="166"/>
      <c r="E110" s="166"/>
      <c r="F110" s="167"/>
    </row>
    <row r="111" spans="1:6" ht="15" customHeight="1" x14ac:dyDescent="0.3">
      <c r="A111" s="165"/>
      <c r="B111" s="166"/>
      <c r="C111" s="166"/>
      <c r="D111" s="166"/>
      <c r="E111" s="166"/>
      <c r="F111" s="167"/>
    </row>
    <row r="112" spans="1:6" ht="15" customHeight="1" x14ac:dyDescent="0.3">
      <c r="A112" s="165"/>
      <c r="B112" s="166"/>
      <c r="C112" s="166"/>
      <c r="D112" s="166"/>
      <c r="E112" s="166"/>
      <c r="F112" s="167"/>
    </row>
    <row r="113" spans="1:6" ht="15" customHeight="1" x14ac:dyDescent="0.3">
      <c r="A113" s="165"/>
      <c r="B113" s="166"/>
      <c r="C113" s="166"/>
      <c r="D113" s="166"/>
      <c r="E113" s="166"/>
      <c r="F113" s="167"/>
    </row>
    <row r="114" spans="1:6" ht="15" customHeight="1" x14ac:dyDescent="0.3">
      <c r="A114" s="165"/>
      <c r="B114" s="166"/>
      <c r="C114" s="166"/>
      <c r="D114" s="166"/>
      <c r="E114" s="166"/>
      <c r="F114" s="167"/>
    </row>
    <row r="115" spans="1:6" ht="15" customHeight="1" x14ac:dyDescent="0.3">
      <c r="A115" s="165"/>
      <c r="B115" s="166"/>
      <c r="C115" s="166"/>
      <c r="D115" s="166"/>
      <c r="E115" s="166"/>
      <c r="F115" s="167"/>
    </row>
    <row r="116" spans="1:6" ht="15" customHeight="1" x14ac:dyDescent="0.3">
      <c r="A116" s="165"/>
      <c r="B116" s="166"/>
      <c r="C116" s="166"/>
      <c r="D116" s="166"/>
      <c r="E116" s="166"/>
      <c r="F116" s="167"/>
    </row>
    <row r="117" spans="1:6" ht="15" customHeight="1" x14ac:dyDescent="0.3">
      <c r="A117" s="165"/>
      <c r="B117" s="166"/>
      <c r="C117" s="166"/>
      <c r="D117" s="166"/>
      <c r="E117" s="166"/>
      <c r="F117" s="167"/>
    </row>
    <row r="118" spans="1:6" ht="15" customHeight="1" x14ac:dyDescent="0.3">
      <c r="A118" s="165"/>
      <c r="B118" s="166"/>
      <c r="C118" s="166"/>
      <c r="D118" s="166"/>
      <c r="E118" s="166"/>
      <c r="F118" s="167"/>
    </row>
    <row r="119" spans="1:6" ht="15" customHeight="1" x14ac:dyDescent="0.3">
      <c r="A119" s="165"/>
      <c r="B119" s="166"/>
      <c r="C119" s="166"/>
      <c r="D119" s="166"/>
      <c r="E119" s="166"/>
      <c r="F119" s="167"/>
    </row>
    <row r="120" spans="1:6" ht="15" customHeight="1" x14ac:dyDescent="0.3">
      <c r="A120" s="165"/>
      <c r="B120" s="166"/>
      <c r="C120" s="166"/>
      <c r="D120" s="166"/>
      <c r="E120" s="166"/>
      <c r="F120" s="167"/>
    </row>
    <row r="121" spans="1:6" ht="15" customHeight="1" x14ac:dyDescent="0.3">
      <c r="A121" s="165"/>
      <c r="B121" s="166"/>
      <c r="C121" s="166"/>
      <c r="D121" s="166"/>
      <c r="E121" s="166"/>
      <c r="F121" s="167"/>
    </row>
    <row r="122" spans="1:6" ht="15" customHeight="1" x14ac:dyDescent="0.3">
      <c r="A122" s="165"/>
      <c r="B122" s="166"/>
      <c r="C122" s="166"/>
      <c r="D122" s="166"/>
      <c r="E122" s="166"/>
      <c r="F122" s="167"/>
    </row>
    <row r="123" spans="1:6" ht="15" customHeight="1" x14ac:dyDescent="0.3">
      <c r="A123" s="165"/>
      <c r="B123" s="166"/>
      <c r="C123" s="166"/>
      <c r="D123" s="166"/>
      <c r="E123" s="166"/>
      <c r="F123" s="167"/>
    </row>
    <row r="124" spans="1:6" ht="15" customHeight="1" x14ac:dyDescent="0.3">
      <c r="A124" s="165"/>
      <c r="B124" s="166"/>
      <c r="C124" s="166"/>
      <c r="D124" s="166"/>
      <c r="E124" s="166"/>
      <c r="F124" s="167"/>
    </row>
    <row r="125" spans="1:6" ht="15" customHeight="1" x14ac:dyDescent="0.3">
      <c r="A125" s="165"/>
      <c r="B125" s="166"/>
      <c r="C125" s="166"/>
      <c r="D125" s="166"/>
      <c r="E125" s="166"/>
      <c r="F125" s="167"/>
    </row>
    <row r="126" spans="1:6" ht="15" customHeight="1" x14ac:dyDescent="0.3">
      <c r="A126" s="165"/>
      <c r="B126" s="166"/>
      <c r="C126" s="166"/>
      <c r="D126" s="166"/>
      <c r="E126" s="166"/>
      <c r="F126" s="167"/>
    </row>
    <row r="127" spans="1:6" ht="15" customHeight="1" x14ac:dyDescent="0.3">
      <c r="A127" s="165"/>
      <c r="B127" s="166"/>
      <c r="C127" s="166"/>
      <c r="D127" s="166"/>
      <c r="E127" s="166"/>
      <c r="F127" s="167"/>
    </row>
    <row r="128" spans="1:6" ht="15" customHeight="1" thickBot="1" x14ac:dyDescent="0.35">
      <c r="A128" s="168"/>
      <c r="B128" s="169"/>
      <c r="C128" s="169"/>
      <c r="D128" s="169"/>
      <c r="E128" s="169"/>
      <c r="F128" s="170"/>
    </row>
    <row r="130" spans="1:6" ht="15.6" x14ac:dyDescent="0.3">
      <c r="A130" s="184"/>
      <c r="B130" s="184" t="s">
        <v>108</v>
      </c>
      <c r="C130" s="137" t="s">
        <v>69</v>
      </c>
      <c r="D130" s="137"/>
      <c r="E130" s="185"/>
      <c r="F130" s="185"/>
    </row>
    <row r="131" spans="1:6" ht="15.6" x14ac:dyDescent="0.3">
      <c r="F131" s="13"/>
    </row>
    <row r="132" spans="1:6" ht="15.6" x14ac:dyDescent="0.3">
      <c r="A132" s="14"/>
      <c r="B132" s="94" t="s">
        <v>103</v>
      </c>
      <c r="C132" s="94"/>
      <c r="D132" s="94"/>
      <c r="E132" s="94"/>
    </row>
    <row r="133" spans="1:6" ht="16.2" thickBot="1" x14ac:dyDescent="0.35">
      <c r="F133" s="12"/>
    </row>
    <row r="134" spans="1:6" ht="19.95" customHeight="1" x14ac:dyDescent="0.3">
      <c r="B134" s="171" t="s">
        <v>104</v>
      </c>
      <c r="C134" s="172"/>
      <c r="D134" s="173"/>
      <c r="E134" s="174"/>
      <c r="F134" s="12"/>
    </row>
    <row r="135" spans="1:6" ht="19.95" customHeight="1" x14ac:dyDescent="0.3">
      <c r="B135" s="175" t="s">
        <v>105</v>
      </c>
      <c r="C135" s="95"/>
      <c r="D135" s="96"/>
      <c r="E135" s="176"/>
      <c r="F135" s="12"/>
    </row>
    <row r="136" spans="1:6" ht="19.95" customHeight="1" thickBot="1" x14ac:dyDescent="0.35">
      <c r="B136" s="177"/>
      <c r="C136" s="178"/>
      <c r="D136" s="179"/>
      <c r="E136" s="180"/>
      <c r="F136" s="12"/>
    </row>
    <row r="137" spans="1:6" ht="19.95" customHeight="1" x14ac:dyDescent="0.3">
      <c r="A137" s="15"/>
      <c r="B137" s="171" t="s">
        <v>106</v>
      </c>
      <c r="C137" s="172"/>
      <c r="D137" s="173"/>
      <c r="E137" s="174"/>
      <c r="F137" s="14"/>
    </row>
    <row r="138" spans="1:6" ht="19.95" customHeight="1" x14ac:dyDescent="0.3">
      <c r="B138" s="175" t="s">
        <v>105</v>
      </c>
      <c r="C138" s="95"/>
      <c r="D138" s="96"/>
      <c r="E138" s="176"/>
    </row>
    <row r="139" spans="1:6" ht="19.95" customHeight="1" thickBot="1" x14ac:dyDescent="0.35">
      <c r="B139" s="177"/>
      <c r="C139" s="178"/>
      <c r="D139" s="179"/>
      <c r="E139" s="180"/>
    </row>
    <row r="140" spans="1:6" ht="19.95" customHeight="1" x14ac:dyDescent="0.3">
      <c r="B140" s="171" t="s">
        <v>107</v>
      </c>
      <c r="C140" s="172"/>
      <c r="D140" s="173"/>
      <c r="E140" s="174"/>
    </row>
    <row r="141" spans="1:6" ht="19.95" customHeight="1" x14ac:dyDescent="0.3">
      <c r="B141" s="175" t="s">
        <v>105</v>
      </c>
      <c r="C141" s="95"/>
      <c r="D141" s="96"/>
      <c r="E141" s="176"/>
    </row>
    <row r="142" spans="1:6" ht="19.95" customHeight="1" thickBot="1" x14ac:dyDescent="0.35">
      <c r="B142" s="177"/>
      <c r="C142" s="178"/>
      <c r="D142" s="179"/>
      <c r="E142" s="180"/>
    </row>
  </sheetData>
  <sheetProtection algorithmName="SHA-512" hashValue="CTP9OpvBMc8ZBb4HfBwai7y+PHUDJsf4LFL/8pqPw9XMMI5BZtz8Zys6xmCjmtqMKUaws6BMjVje2yFuv4W0Hw==" saltValue="+G4VYkclO8U6Y7k1RbiNQA==" spinCount="100000" sheet="1" objects="1" scenarios="1" formatRows="0" selectLockedCells="1"/>
  <mergeCells count="105">
    <mergeCell ref="B73:C73"/>
    <mergeCell ref="B74:E74"/>
    <mergeCell ref="C130:D130"/>
    <mergeCell ref="B18:C18"/>
    <mergeCell ref="B67:C67"/>
    <mergeCell ref="B85:C85"/>
    <mergeCell ref="A92:F92"/>
    <mergeCell ref="B69:C69"/>
    <mergeCell ref="B70:C70"/>
    <mergeCell ref="A79:A82"/>
    <mergeCell ref="A93:F128"/>
    <mergeCell ref="B29:E29"/>
    <mergeCell ref="A31:F31"/>
    <mergeCell ref="A32:A33"/>
    <mergeCell ref="B32:C33"/>
    <mergeCell ref="B28:C28"/>
    <mergeCell ref="B30:C30"/>
    <mergeCell ref="B20:C20"/>
    <mergeCell ref="B21:C21"/>
    <mergeCell ref="B23:C23"/>
    <mergeCell ref="B72:C72"/>
    <mergeCell ref="B65:C65"/>
    <mergeCell ref="B63:C63"/>
    <mergeCell ref="B64:C64"/>
    <mergeCell ref="B61:C61"/>
    <mergeCell ref="B56:C56"/>
    <mergeCell ref="B57:C57"/>
    <mergeCell ref="B58:C58"/>
    <mergeCell ref="B59:C59"/>
    <mergeCell ref="A49:A59"/>
    <mergeCell ref="B49:C49"/>
    <mergeCell ref="A60:F60"/>
    <mergeCell ref="A61:A65"/>
    <mergeCell ref="B62:C62"/>
    <mergeCell ref="A66:F66"/>
    <mergeCell ref="A67:A70"/>
    <mergeCell ref="B68:C68"/>
    <mergeCell ref="A71:F71"/>
    <mergeCell ref="A72:A73"/>
    <mergeCell ref="A43:F43"/>
    <mergeCell ref="B44:C44"/>
    <mergeCell ref="A39:F39"/>
    <mergeCell ref="B40:C40"/>
    <mergeCell ref="B41:C41"/>
    <mergeCell ref="A19:F19"/>
    <mergeCell ref="A22:F22"/>
    <mergeCell ref="A24:F24"/>
    <mergeCell ref="B42:C42"/>
    <mergeCell ref="A20:A21"/>
    <mergeCell ref="A25:A28"/>
    <mergeCell ref="A40:A42"/>
    <mergeCell ref="A35:A37"/>
    <mergeCell ref="A34:F34"/>
    <mergeCell ref="B35:C35"/>
    <mergeCell ref="B36:C36"/>
    <mergeCell ref="B37:C37"/>
    <mergeCell ref="B25:C25"/>
    <mergeCell ref="B26:C26"/>
    <mergeCell ref="B27:C27"/>
    <mergeCell ref="A44:A47"/>
    <mergeCell ref="A48:F48"/>
    <mergeCell ref="C137:E139"/>
    <mergeCell ref="B138:B139"/>
    <mergeCell ref="C140:E142"/>
    <mergeCell ref="B141:B142"/>
    <mergeCell ref="A1:F1"/>
    <mergeCell ref="A10:A11"/>
    <mergeCell ref="B10:C11"/>
    <mergeCell ref="B2:F2"/>
    <mergeCell ref="B3:F3"/>
    <mergeCell ref="B4:F4"/>
    <mergeCell ref="B7:F7"/>
    <mergeCell ref="A77:A78"/>
    <mergeCell ref="A76:F76"/>
    <mergeCell ref="A9:F9"/>
    <mergeCell ref="B77:C78"/>
    <mergeCell ref="B5:F5"/>
    <mergeCell ref="B8:C8"/>
    <mergeCell ref="B79:C79"/>
    <mergeCell ref="B81:C81"/>
    <mergeCell ref="B82:C82"/>
    <mergeCell ref="B83:E83"/>
    <mergeCell ref="B6:F6"/>
    <mergeCell ref="B17:C17"/>
    <mergeCell ref="B16:C16"/>
    <mergeCell ref="A16:A18"/>
    <mergeCell ref="A15:F15"/>
    <mergeCell ref="B14:C14"/>
    <mergeCell ref="B13:C13"/>
    <mergeCell ref="A13:A14"/>
    <mergeCell ref="A12:F12"/>
    <mergeCell ref="B80:C80"/>
    <mergeCell ref="B132:E132"/>
    <mergeCell ref="C134:E136"/>
    <mergeCell ref="B135:B136"/>
    <mergeCell ref="A38:F38"/>
    <mergeCell ref="B51:C51"/>
    <mergeCell ref="B52:C52"/>
    <mergeCell ref="B53:C53"/>
    <mergeCell ref="B54:C54"/>
    <mergeCell ref="B55:C55"/>
    <mergeCell ref="B50:C50"/>
    <mergeCell ref="B45:C45"/>
    <mergeCell ref="B46:C46"/>
    <mergeCell ref="B47:C47"/>
  </mergeCells>
  <conditionalFormatting sqref="D79:D82 D72:D73 D67:D70 D61:D65 D49:D59 D44:D47 D40:D42 D35:D37 D25:D28 D23 D20:D21 D16:D18 D13:D14">
    <cfRule type="cellIs" dxfId="0" priority="1" operator="equal">
      <formula>"No"</formula>
    </cfRule>
  </conditionalFormatting>
  <dataValidations count="3">
    <dataValidation type="list" allowBlank="1" showInputMessage="1" showErrorMessage="1" sqref="E84:F91 E8 E79:E82 E13:E14 E44:E47 E16:E18 E23 E20:E21 E25:E28 E30:F30 E40:E42 E61:E65 E67:E70 E35:E37 E72:E73 E49:E59">
      <formula1>"1,2,3,4,5"</formula1>
    </dataValidation>
    <dataValidation type="list" allowBlank="1" showInputMessage="1" showErrorMessage="1" sqref="D8 D84:D91 D79:D82 D23 D13:D14 F13:F14 D16:D18 D40:D42 F16:F18 D20:D21 F25:F28 D67:D70 F20:F21 F23 D25:D28 D30 D35:D37 D44:D47 D61:D65 D72:D73 D49:D59">
      <formula1>"Sí,No"</formula1>
    </dataValidation>
    <dataValidation type="decimal" allowBlank="1" showInputMessage="1" showErrorMessage="1" sqref="F8 F79:F82 F35:F37 F40:F42 F44:F47 F61:F65 F72:F73 F67:F70 F49:F59">
      <formula1>0</formula1>
      <formula2>10</formula2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9" fitToHeight="3" orientation="portrait" horizontalDpi="1200" verticalDpi="1200" r:id="rId1"/>
  <headerFooter>
    <oddFooter>&amp;RPágina &amp;P de &amp;N</oddFooter>
  </headerFooter>
  <rowBreaks count="2" manualBreakCount="2">
    <brk id="47" max="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A16" sqref="A16"/>
    </sheetView>
  </sheetViews>
  <sheetFormatPr baseColWidth="10" defaultRowHeight="14.4" x14ac:dyDescent="0.3"/>
  <cols>
    <col min="1" max="1" width="44.44140625" customWidth="1"/>
  </cols>
  <sheetData>
    <row r="3" spans="1:3" ht="15" thickBot="1" x14ac:dyDescent="0.35">
      <c r="A3" s="71" t="s">
        <v>100</v>
      </c>
    </row>
    <row r="4" spans="1:3" ht="15" thickBot="1" x14ac:dyDescent="0.35">
      <c r="A4" t="s">
        <v>84</v>
      </c>
      <c r="B4" s="76">
        <v>60</v>
      </c>
      <c r="C4" t="s">
        <v>88</v>
      </c>
    </row>
    <row r="5" spans="1:3" x14ac:dyDescent="0.3">
      <c r="A5" t="s">
        <v>101</v>
      </c>
      <c r="B5" s="74">
        <f>100-B4</f>
        <v>40</v>
      </c>
      <c r="C5" t="s">
        <v>88</v>
      </c>
    </row>
    <row r="8" spans="1:3" ht="15" thickBot="1" x14ac:dyDescent="0.35">
      <c r="A8" s="71" t="s">
        <v>85</v>
      </c>
    </row>
    <row r="9" spans="1:3" ht="15" thickBot="1" x14ac:dyDescent="0.35">
      <c r="A9" t="s">
        <v>71</v>
      </c>
      <c r="B9" s="75">
        <v>20</v>
      </c>
      <c r="C9" t="s">
        <v>88</v>
      </c>
    </row>
    <row r="10" spans="1:3" x14ac:dyDescent="0.3">
      <c r="A10" t="s">
        <v>86</v>
      </c>
      <c r="B10" s="74">
        <f>100-B9</f>
        <v>80</v>
      </c>
      <c r="C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8" sqref="I8"/>
    </sheetView>
  </sheetViews>
  <sheetFormatPr baseColWidth="10" defaultRowHeight="14.4" x14ac:dyDescent="0.3"/>
  <sheetData>
    <row r="1" spans="1:7" ht="39.9" customHeight="1" x14ac:dyDescent="0.3">
      <c r="A1" s="1" t="s">
        <v>0</v>
      </c>
      <c r="B1" s="150" t="s">
        <v>1</v>
      </c>
      <c r="C1" s="150"/>
      <c r="D1" s="150"/>
      <c r="E1" s="150"/>
      <c r="F1" s="150"/>
      <c r="G1" s="1" t="s">
        <v>2</v>
      </c>
    </row>
    <row r="2" spans="1:7" ht="39.9" customHeight="1" x14ac:dyDescent="0.3">
      <c r="A2" s="1" t="s">
        <v>3</v>
      </c>
      <c r="B2" s="150" t="s">
        <v>4</v>
      </c>
      <c r="C2" s="150"/>
      <c r="D2" s="150"/>
      <c r="E2" s="150"/>
      <c r="F2" s="150"/>
      <c r="G2" s="1" t="s">
        <v>2</v>
      </c>
    </row>
    <row r="3" spans="1:7" ht="39.9" customHeight="1" x14ac:dyDescent="0.3">
      <c r="A3" s="1" t="s">
        <v>5</v>
      </c>
      <c r="B3" s="150" t="s">
        <v>6</v>
      </c>
      <c r="C3" s="150"/>
      <c r="D3" s="150"/>
      <c r="E3" s="150"/>
      <c r="F3" s="150"/>
      <c r="G3" s="1" t="s">
        <v>2</v>
      </c>
    </row>
    <row r="4" spans="1:7" ht="39.9" customHeight="1" x14ac:dyDescent="0.3">
      <c r="A4" s="1" t="s">
        <v>7</v>
      </c>
      <c r="B4" s="150" t="s">
        <v>8</v>
      </c>
      <c r="C4" s="150"/>
      <c r="D4" s="150"/>
      <c r="E4" s="150"/>
      <c r="F4" s="150"/>
      <c r="G4" s="1" t="s">
        <v>2</v>
      </c>
    </row>
    <row r="5" spans="1:7" ht="68.25" customHeight="1" x14ac:dyDescent="0.3">
      <c r="A5" s="1" t="s">
        <v>9</v>
      </c>
      <c r="B5" s="150" t="s">
        <v>10</v>
      </c>
      <c r="C5" s="150"/>
      <c r="D5" s="150"/>
      <c r="E5" s="150"/>
      <c r="F5" s="150"/>
      <c r="G5" s="1" t="s">
        <v>2</v>
      </c>
    </row>
    <row r="6" spans="1:7" ht="49.5" customHeight="1" x14ac:dyDescent="0.3">
      <c r="A6" s="1" t="s">
        <v>11</v>
      </c>
      <c r="B6" s="150" t="s">
        <v>12</v>
      </c>
      <c r="C6" s="150"/>
      <c r="D6" s="150"/>
      <c r="E6" s="150"/>
      <c r="F6" s="150"/>
      <c r="G6" s="1" t="s">
        <v>2</v>
      </c>
    </row>
    <row r="7" spans="1:7" ht="60" customHeight="1" x14ac:dyDescent="0.3">
      <c r="A7" s="1" t="s">
        <v>13</v>
      </c>
      <c r="B7" s="150" t="s">
        <v>14</v>
      </c>
      <c r="C7" s="150"/>
      <c r="D7" s="150"/>
      <c r="E7" s="150"/>
      <c r="F7" s="150"/>
      <c r="G7" s="1" t="s">
        <v>15</v>
      </c>
    </row>
    <row r="8" spans="1:7" ht="48" customHeight="1" x14ac:dyDescent="0.3">
      <c r="A8" s="1" t="s">
        <v>16</v>
      </c>
      <c r="B8" s="150" t="s">
        <v>17</v>
      </c>
      <c r="C8" s="150"/>
      <c r="D8" s="150"/>
      <c r="E8" s="150"/>
      <c r="F8" s="150"/>
      <c r="G8" s="1" t="s">
        <v>15</v>
      </c>
    </row>
    <row r="9" spans="1:7" ht="39.9" customHeight="1" x14ac:dyDescent="0.3">
      <c r="A9" s="1" t="s">
        <v>18</v>
      </c>
      <c r="B9" s="150" t="s">
        <v>19</v>
      </c>
      <c r="C9" s="150"/>
      <c r="D9" s="150"/>
      <c r="E9" s="150"/>
      <c r="F9" s="150"/>
      <c r="G9" s="1" t="s">
        <v>15</v>
      </c>
    </row>
    <row r="10" spans="1:7" ht="39.9" customHeight="1" x14ac:dyDescent="0.3">
      <c r="A10" s="1" t="s">
        <v>20</v>
      </c>
      <c r="B10" s="150" t="s">
        <v>21</v>
      </c>
      <c r="C10" s="150"/>
      <c r="D10" s="150"/>
      <c r="E10" s="150"/>
      <c r="F10" s="150"/>
      <c r="G10" s="1" t="s">
        <v>15</v>
      </c>
    </row>
    <row r="11" spans="1:7" ht="39.9" customHeight="1" x14ac:dyDescent="0.3">
      <c r="A11" s="1" t="s">
        <v>22</v>
      </c>
      <c r="B11" s="150" t="s">
        <v>23</v>
      </c>
      <c r="C11" s="150"/>
      <c r="D11" s="150"/>
      <c r="E11" s="150"/>
      <c r="F11" s="150"/>
      <c r="G11" s="1" t="s">
        <v>15</v>
      </c>
    </row>
  </sheetData>
  <mergeCells count="11">
    <mergeCell ref="B1:F1"/>
    <mergeCell ref="B2:F2"/>
    <mergeCell ref="B9:F9"/>
    <mergeCell ref="B10:F10"/>
    <mergeCell ref="B11:F11"/>
    <mergeCell ref="B3:F3"/>
    <mergeCell ref="B4:F4"/>
    <mergeCell ref="B5:F5"/>
    <mergeCell ref="B6:F6"/>
    <mergeCell ref="B7:F7"/>
    <mergeCell ref="B8:F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TFG-6. Acta defensa TFG</vt:lpstr>
      <vt:lpstr>PORCENTAJES</vt:lpstr>
      <vt:lpstr>Competencias según Verifica</vt:lpstr>
      <vt:lpstr>'TFG-6. Acta defensa TFG'!Área_de_impresión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Mataix</dc:creator>
  <cp:lastModifiedBy>JMataix</cp:lastModifiedBy>
  <cp:lastPrinted>2023-07-16T07:56:42Z</cp:lastPrinted>
  <dcterms:created xsi:type="dcterms:W3CDTF">2022-07-04T06:40:00Z</dcterms:created>
  <dcterms:modified xsi:type="dcterms:W3CDTF">2023-07-20T05:25:21Z</dcterms:modified>
</cp:coreProperties>
</file>